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LeanRH\"/>
    </mc:Choice>
  </mc:AlternateContent>
  <xr:revisionPtr revIDLastSave="0" documentId="8_{305B9CB9-BE0D-4762-854B-8C3F78C2D03B}" xr6:coauthVersionLast="34" xr6:coauthVersionMax="34" xr10:uidLastSave="{00000000-0000-0000-0000-000000000000}"/>
  <workbookProtection lockStructure="1"/>
  <bookViews>
    <workbookView xWindow="0" yWindow="0" windowWidth="23040" windowHeight="9780" tabRatio="823" xr2:uid="{00000000-000D-0000-FFFF-FFFF00000000}"/>
  </bookViews>
  <sheets>
    <sheet name="Relevé" sheetId="1" r:id="rId1"/>
    <sheet name="Config" sheetId="2" r:id="rId2"/>
    <sheet name="Employés" sheetId="3" r:id="rId3"/>
    <sheet name="Janvier" sheetId="4" r:id="rId4"/>
    <sheet name="Février" sheetId="5" r:id="rId5"/>
    <sheet name="Mars" sheetId="6" r:id="rId6"/>
    <sheet name="Avril" sheetId="7" r:id="rId7"/>
    <sheet name="Mai" sheetId="8" r:id="rId8"/>
    <sheet name="Juin" sheetId="9" r:id="rId9"/>
    <sheet name="Juillet" sheetId="10" r:id="rId10"/>
    <sheet name="Août" sheetId="11" r:id="rId11"/>
    <sheet name="Septembre" sheetId="12" r:id="rId12"/>
    <sheet name="Octobre" sheetId="13" r:id="rId13"/>
    <sheet name="Novembre" sheetId="14" r:id="rId14"/>
    <sheet name="Décembre" sheetId="15" r:id="rId15"/>
    <sheet name="Guide utilisateur" sheetId="16" r:id="rId16"/>
  </sheets>
  <definedNames>
    <definedName name="annee_ref">Relevé!$C$10</definedName>
    <definedName name="Codes">OFFSET(Config!$A$2,,,COUNTA(Config!$A:$A)-1)</definedName>
    <definedName name="employe_ID">Relevé!$G$5</definedName>
    <definedName name="employes">Tableau3[]</definedName>
    <definedName name="ref_annee">Config!$F$2</definedName>
  </definedNames>
  <calcPr calcId="179021"/>
</workbook>
</file>

<file path=xl/calcChain.xml><?xml version="1.0" encoding="utf-8"?>
<calcChain xmlns="http://schemas.openxmlformats.org/spreadsheetml/2006/main">
  <c r="I3" i="1" l="1"/>
  <c r="S39" i="1" l="1"/>
  <c r="R5" i="1"/>
  <c r="R48" i="1" l="1"/>
  <c r="N48" i="1"/>
  <c r="I48" i="1"/>
  <c r="C9" i="1" l="1"/>
  <c r="C10" i="1"/>
  <c r="C8" i="1"/>
  <c r="K10" i="1"/>
  <c r="K9" i="1"/>
  <c r="K8" i="1"/>
  <c r="R8" i="1"/>
  <c r="R10" i="1"/>
  <c r="R9" i="1"/>
  <c r="H3" i="3"/>
  <c r="H4" i="3"/>
  <c r="H5" i="3"/>
  <c r="H6" i="3"/>
  <c r="H7" i="3"/>
  <c r="J3" i="3" l="1"/>
  <c r="M3" i="3" s="1"/>
  <c r="J4" i="3"/>
  <c r="M4" i="3" s="1"/>
  <c r="J5" i="3"/>
  <c r="M5" i="3" s="1"/>
  <c r="J6" i="3"/>
  <c r="M6" i="3" s="1"/>
  <c r="J7" i="3"/>
  <c r="M7" i="3" s="1"/>
  <c r="I3" i="3"/>
  <c r="L3" i="3" s="1"/>
  <c r="I4" i="3"/>
  <c r="L4" i="3" s="1"/>
  <c r="I5" i="3"/>
  <c r="L5" i="3" s="1"/>
  <c r="I6" i="3"/>
  <c r="L6" i="3" s="1"/>
  <c r="I7" i="3"/>
  <c r="L7" i="3" s="1"/>
  <c r="K3" i="3"/>
  <c r="K4" i="3"/>
  <c r="K5" i="3"/>
  <c r="K6" i="3"/>
  <c r="K7" i="3"/>
  <c r="A1" i="1" l="1"/>
  <c r="X8" i="1"/>
  <c r="N8" i="1"/>
  <c r="H8" i="1"/>
  <c r="B4" i="5"/>
  <c r="C4" i="5"/>
  <c r="B5" i="5"/>
  <c r="C5" i="5"/>
  <c r="B6" i="5"/>
  <c r="C6" i="5"/>
  <c r="B7" i="5"/>
  <c r="C7" i="5"/>
  <c r="B8" i="5"/>
  <c r="C8" i="5"/>
  <c r="B9" i="5"/>
  <c r="C9" i="5"/>
  <c r="B4" i="6"/>
  <c r="C4" i="6"/>
  <c r="B5" i="6"/>
  <c r="C5" i="6"/>
  <c r="B6" i="6"/>
  <c r="C6" i="6"/>
  <c r="B7" i="6"/>
  <c r="C7" i="6"/>
  <c r="B8" i="6"/>
  <c r="C8" i="6"/>
  <c r="B9" i="6"/>
  <c r="C9" i="6"/>
  <c r="B4" i="7"/>
  <c r="C4" i="7"/>
  <c r="B5" i="7"/>
  <c r="C5" i="7"/>
  <c r="B6" i="7"/>
  <c r="C6" i="7"/>
  <c r="B7" i="7"/>
  <c r="C7" i="7"/>
  <c r="B8" i="7"/>
  <c r="C8" i="7"/>
  <c r="B9" i="7"/>
  <c r="C9" i="7"/>
  <c r="B4" i="8"/>
  <c r="C4" i="8"/>
  <c r="B5" i="8"/>
  <c r="C5" i="8"/>
  <c r="B6" i="8"/>
  <c r="C6" i="8"/>
  <c r="B7" i="8"/>
  <c r="C7" i="8"/>
  <c r="B8" i="8"/>
  <c r="C8" i="8"/>
  <c r="B9" i="8"/>
  <c r="C9" i="8"/>
  <c r="B4" i="9"/>
  <c r="C4" i="9"/>
  <c r="B5" i="9"/>
  <c r="C5" i="9"/>
  <c r="B6" i="9"/>
  <c r="C6" i="9"/>
  <c r="B7" i="9"/>
  <c r="C7" i="9"/>
  <c r="B8" i="9"/>
  <c r="C8" i="9"/>
  <c r="B9" i="9"/>
  <c r="C9" i="9"/>
  <c r="B4" i="10"/>
  <c r="C4" i="10"/>
  <c r="B5" i="10"/>
  <c r="C5" i="10"/>
  <c r="B6" i="10"/>
  <c r="C6" i="10"/>
  <c r="B7" i="10"/>
  <c r="C7" i="10"/>
  <c r="B8" i="10"/>
  <c r="C8" i="10"/>
  <c r="B9" i="10"/>
  <c r="C9" i="10"/>
  <c r="B4" i="11"/>
  <c r="C4" i="11"/>
  <c r="B5" i="11"/>
  <c r="C5" i="11"/>
  <c r="B6" i="11"/>
  <c r="C6" i="11"/>
  <c r="B7" i="11"/>
  <c r="C7" i="11"/>
  <c r="B8" i="11"/>
  <c r="C8" i="11"/>
  <c r="B9" i="11"/>
  <c r="C9" i="11"/>
  <c r="B4" i="12"/>
  <c r="C4" i="12"/>
  <c r="B5" i="12"/>
  <c r="C5" i="12"/>
  <c r="B6" i="12"/>
  <c r="C6" i="12"/>
  <c r="B7" i="12"/>
  <c r="C7" i="12"/>
  <c r="B8" i="12"/>
  <c r="C8" i="12"/>
  <c r="B9" i="12"/>
  <c r="C9" i="12"/>
  <c r="B4" i="13"/>
  <c r="C4" i="13"/>
  <c r="B5" i="13"/>
  <c r="C5" i="13"/>
  <c r="B6" i="13"/>
  <c r="C6" i="13"/>
  <c r="B7" i="13"/>
  <c r="C7" i="13"/>
  <c r="B8" i="13"/>
  <c r="C8" i="13"/>
  <c r="B9" i="13"/>
  <c r="C9" i="13"/>
  <c r="B4" i="14"/>
  <c r="C4" i="14"/>
  <c r="B5" i="14"/>
  <c r="C5" i="14"/>
  <c r="B6" i="14"/>
  <c r="C6" i="14"/>
  <c r="B7" i="14"/>
  <c r="C7" i="14"/>
  <c r="B8" i="14"/>
  <c r="C8" i="14"/>
  <c r="B9" i="14"/>
  <c r="C9" i="14"/>
  <c r="B4" i="15"/>
  <c r="C4" i="15"/>
  <c r="B5" i="15"/>
  <c r="C5" i="15"/>
  <c r="B6" i="15"/>
  <c r="C6" i="15"/>
  <c r="B7" i="15"/>
  <c r="C7" i="15"/>
  <c r="B8" i="15"/>
  <c r="C8" i="15"/>
  <c r="B9" i="15"/>
  <c r="C9" i="15"/>
  <c r="B4" i="4"/>
  <c r="C4" i="4"/>
  <c r="B5" i="4"/>
  <c r="C5" i="4"/>
  <c r="B6" i="4"/>
  <c r="C6" i="4"/>
  <c r="B7" i="4"/>
  <c r="C7" i="4"/>
  <c r="B8" i="4"/>
  <c r="C8" i="4"/>
  <c r="B9" i="4"/>
  <c r="C9" i="4"/>
  <c r="A5" i="5"/>
  <c r="A6" i="5"/>
  <c r="A7" i="5"/>
  <c r="A8" i="5"/>
  <c r="A9" i="5"/>
  <c r="A5" i="6"/>
  <c r="A6" i="6"/>
  <c r="A7" i="6"/>
  <c r="A8" i="6"/>
  <c r="A9" i="6"/>
  <c r="A5" i="7"/>
  <c r="A6" i="7"/>
  <c r="A7" i="7"/>
  <c r="A8" i="7"/>
  <c r="A9" i="7"/>
  <c r="A5" i="8"/>
  <c r="A6" i="8"/>
  <c r="A7" i="8"/>
  <c r="A8" i="8"/>
  <c r="A9" i="8"/>
  <c r="A5" i="9"/>
  <c r="A6" i="9"/>
  <c r="A7" i="9"/>
  <c r="A8" i="9"/>
  <c r="A9" i="9"/>
  <c r="A5" i="10"/>
  <c r="A6" i="10"/>
  <c r="A7" i="10"/>
  <c r="A8" i="10"/>
  <c r="A9" i="10"/>
  <c r="A5" i="11"/>
  <c r="A6" i="11"/>
  <c r="A7" i="11"/>
  <c r="A8" i="11"/>
  <c r="A9" i="11"/>
  <c r="A5" i="12"/>
  <c r="A6" i="12"/>
  <c r="A7" i="12"/>
  <c r="A8" i="12"/>
  <c r="A9" i="12"/>
  <c r="A5" i="13"/>
  <c r="A6" i="13"/>
  <c r="A7" i="13"/>
  <c r="A8" i="13"/>
  <c r="A9" i="13"/>
  <c r="A5" i="14"/>
  <c r="A6" i="14"/>
  <c r="A7" i="14"/>
  <c r="A8" i="14"/>
  <c r="A9" i="14"/>
  <c r="A5" i="15"/>
  <c r="A6" i="15"/>
  <c r="A7" i="15"/>
  <c r="A8" i="15"/>
  <c r="A9" i="15"/>
  <c r="A5" i="4"/>
  <c r="A6" i="4"/>
  <c r="A7" i="4"/>
  <c r="A8" i="4"/>
  <c r="A9" i="4"/>
  <c r="A4" i="5"/>
  <c r="A4" i="6"/>
  <c r="A4" i="7"/>
  <c r="A4" i="8"/>
  <c r="A4" i="9"/>
  <c r="A4" i="10"/>
  <c r="A4" i="11"/>
  <c r="A4" i="12"/>
  <c r="A4" i="13"/>
  <c r="A4" i="14"/>
  <c r="A4" i="15"/>
  <c r="A4" i="4"/>
  <c r="K9" i="2"/>
  <c r="K12" i="2" s="1"/>
  <c r="K15" i="2"/>
  <c r="K14" i="2"/>
  <c r="K13" i="2"/>
  <c r="K7" i="2"/>
  <c r="K6" i="2"/>
  <c r="K5" i="2"/>
  <c r="K4" i="2"/>
  <c r="K3" i="2"/>
  <c r="K10" i="2" l="1"/>
  <c r="K11" i="2"/>
  <c r="D3" i="15" l="1"/>
  <c r="E3" i="15" s="1"/>
  <c r="D3" i="14"/>
  <c r="E3" i="14" s="1"/>
  <c r="D3" i="13"/>
  <c r="D2" i="13" s="1"/>
  <c r="D3" i="12"/>
  <c r="E3" i="12" s="1"/>
  <c r="D3" i="11"/>
  <c r="D2" i="11" s="1"/>
  <c r="D3" i="10"/>
  <c r="E3" i="10" s="1"/>
  <c r="D3" i="9"/>
  <c r="E3" i="9" s="1"/>
  <c r="D3" i="8"/>
  <c r="E3" i="8" s="1"/>
  <c r="D3" i="7"/>
  <c r="D2" i="7" s="1"/>
  <c r="D3" i="6"/>
  <c r="E3" i="6" s="1"/>
  <c r="D3" i="5"/>
  <c r="D2" i="5" s="1"/>
  <c r="D3" i="4"/>
  <c r="D2" i="4" s="1"/>
  <c r="S41" i="1"/>
  <c r="K39" i="1"/>
  <c r="K41" i="1" s="1"/>
  <c r="C39" i="1"/>
  <c r="C41" i="1" s="1"/>
  <c r="S30" i="1"/>
  <c r="S32" i="1" s="1"/>
  <c r="K30" i="1"/>
  <c r="K32" i="1" s="1"/>
  <c r="C30" i="1"/>
  <c r="C32" i="1" s="1"/>
  <c r="S21" i="1"/>
  <c r="S23" i="1" s="1"/>
  <c r="K21" i="1"/>
  <c r="K23" i="1" s="1"/>
  <c r="C21" i="1"/>
  <c r="C23" i="1" s="1"/>
  <c r="S12" i="1"/>
  <c r="S14" i="1" s="1"/>
  <c r="K12" i="1"/>
  <c r="K14" i="1" s="1"/>
  <c r="C12" i="1"/>
  <c r="C14" i="1" s="1"/>
  <c r="E3" i="7" l="1"/>
  <c r="F3" i="7" s="1"/>
  <c r="F2" i="7" s="1"/>
  <c r="T23" i="1"/>
  <c r="U23" i="1" s="1"/>
  <c r="D32" i="1"/>
  <c r="E32" i="1" s="1"/>
  <c r="L14" i="1"/>
  <c r="D41" i="1"/>
  <c r="E41" i="1" s="1"/>
  <c r="T14" i="1"/>
  <c r="U14" i="1" s="1"/>
  <c r="L41" i="1"/>
  <c r="M41" i="1" s="1"/>
  <c r="D23" i="1"/>
  <c r="E23" i="1" s="1"/>
  <c r="L23" i="1"/>
  <c r="M23" i="1" s="1"/>
  <c r="L32" i="1"/>
  <c r="M32" i="1" s="1"/>
  <c r="T41" i="1"/>
  <c r="U41" i="1" s="1"/>
  <c r="T32" i="1"/>
  <c r="U32" i="1" s="1"/>
  <c r="D14" i="1"/>
  <c r="E14" i="1" s="1"/>
  <c r="E3" i="5"/>
  <c r="E2" i="5" s="1"/>
  <c r="D2" i="12"/>
  <c r="E3" i="11"/>
  <c r="F3" i="11" s="1"/>
  <c r="G3" i="11" s="1"/>
  <c r="E2" i="7"/>
  <c r="E3" i="4"/>
  <c r="E2" i="15"/>
  <c r="F3" i="15"/>
  <c r="D2" i="15"/>
  <c r="F3" i="14"/>
  <c r="E2" i="14"/>
  <c r="D2" i="14"/>
  <c r="E3" i="13"/>
  <c r="E2" i="12"/>
  <c r="F3" i="12"/>
  <c r="E2" i="10"/>
  <c r="F3" i="10"/>
  <c r="D2" i="10"/>
  <c r="E2" i="9"/>
  <c r="F3" i="9"/>
  <c r="D2" i="9"/>
  <c r="F3" i="8"/>
  <c r="E2" i="8"/>
  <c r="D2" i="8"/>
  <c r="G3" i="7"/>
  <c r="F3" i="6"/>
  <c r="E2" i="6"/>
  <c r="D2" i="6"/>
  <c r="F14" i="1" l="1"/>
  <c r="M14" i="1"/>
  <c r="N14" i="1" s="1"/>
  <c r="V41" i="1"/>
  <c r="N41" i="1"/>
  <c r="F41" i="1"/>
  <c r="V32" i="1"/>
  <c r="N32" i="1"/>
  <c r="F32" i="1"/>
  <c r="V23" i="1"/>
  <c r="N23" i="1"/>
  <c r="F23" i="1"/>
  <c r="V14" i="1"/>
  <c r="E2" i="11"/>
  <c r="F3" i="5"/>
  <c r="F2" i="5" s="1"/>
  <c r="F2" i="11"/>
  <c r="E2" i="4"/>
  <c r="F3" i="4"/>
  <c r="G3" i="15"/>
  <c r="F2" i="15"/>
  <c r="F2" i="14"/>
  <c r="G3" i="14"/>
  <c r="E2" i="13"/>
  <c r="F3" i="13"/>
  <c r="G3" i="12"/>
  <c r="F2" i="12"/>
  <c r="H3" i="11"/>
  <c r="G2" i="11"/>
  <c r="G3" i="10"/>
  <c r="F2" i="10"/>
  <c r="G3" i="9"/>
  <c r="F2" i="9"/>
  <c r="F2" i="8"/>
  <c r="G3" i="8"/>
  <c r="H3" i="7"/>
  <c r="G2" i="7"/>
  <c r="F2" i="6"/>
  <c r="G3" i="6"/>
  <c r="G14" i="1" l="1"/>
  <c r="W41" i="1"/>
  <c r="O41" i="1"/>
  <c r="G41" i="1"/>
  <c r="F73" i="1"/>
  <c r="W32" i="1"/>
  <c r="O32" i="1"/>
  <c r="G32" i="1"/>
  <c r="W23" i="1"/>
  <c r="O23" i="1"/>
  <c r="G23" i="1"/>
  <c r="W14" i="1"/>
  <c r="O14" i="1"/>
  <c r="G3" i="5"/>
  <c r="H3" i="5" s="1"/>
  <c r="F2" i="4"/>
  <c r="G3" i="4"/>
  <c r="F52" i="1" s="1"/>
  <c r="H3" i="15"/>
  <c r="G2" i="15"/>
  <c r="H3" i="14"/>
  <c r="G2" i="14"/>
  <c r="G3" i="13"/>
  <c r="F2" i="13"/>
  <c r="H3" i="12"/>
  <c r="G2" i="12"/>
  <c r="I3" i="11"/>
  <c r="H2" i="11"/>
  <c r="H3" i="10"/>
  <c r="G2" i="10"/>
  <c r="H3" i="9"/>
  <c r="G2" i="9"/>
  <c r="H3" i="8"/>
  <c r="G2" i="8"/>
  <c r="I3" i="7"/>
  <c r="H2" i="7"/>
  <c r="H3" i="6"/>
  <c r="G2" i="6"/>
  <c r="H2" i="5" l="1"/>
  <c r="H14" i="1"/>
  <c r="I14" i="1" s="1"/>
  <c r="C15" i="1" s="1"/>
  <c r="D15" i="1" s="1"/>
  <c r="E15" i="1" s="1"/>
  <c r="F15" i="1" s="1"/>
  <c r="G15" i="1" s="1"/>
  <c r="H15" i="1" s="1"/>
  <c r="I15" i="1" s="1"/>
  <c r="C16" i="1" s="1"/>
  <c r="D16" i="1" s="1"/>
  <c r="E16" i="1" s="1"/>
  <c r="F16" i="1" s="1"/>
  <c r="G16" i="1" s="1"/>
  <c r="H16" i="1" s="1"/>
  <c r="I16" i="1" s="1"/>
  <c r="C17" i="1" s="1"/>
  <c r="D17" i="1" s="1"/>
  <c r="E17" i="1" s="1"/>
  <c r="F17" i="1" s="1"/>
  <c r="G17" i="1" s="1"/>
  <c r="H17" i="1" s="1"/>
  <c r="I17" i="1" s="1"/>
  <c r="C18" i="1" s="1"/>
  <c r="D18" i="1" s="1"/>
  <c r="E18" i="1" s="1"/>
  <c r="F18" i="1" s="1"/>
  <c r="G18" i="1" s="1"/>
  <c r="H18" i="1" s="1"/>
  <c r="I18" i="1" s="1"/>
  <c r="C19" i="1" s="1"/>
  <c r="D19" i="1" s="1"/>
  <c r="E19" i="1" s="1"/>
  <c r="F19" i="1" s="1"/>
  <c r="G19" i="1" s="1"/>
  <c r="H19" i="1" s="1"/>
  <c r="I19" i="1" s="1"/>
  <c r="G2" i="5"/>
  <c r="X41" i="1"/>
  <c r="P41" i="1"/>
  <c r="H41" i="1"/>
  <c r="X32" i="1"/>
  <c r="P32" i="1"/>
  <c r="H32" i="1"/>
  <c r="X23" i="1"/>
  <c r="P23" i="1"/>
  <c r="O59" i="1"/>
  <c r="H23" i="1"/>
  <c r="X14" i="1"/>
  <c r="P14" i="1"/>
  <c r="H3" i="4"/>
  <c r="G52" i="1" s="1"/>
  <c r="G2" i="4"/>
  <c r="I3" i="15"/>
  <c r="H2" i="15"/>
  <c r="I3" i="14"/>
  <c r="H2" i="14"/>
  <c r="H3" i="13"/>
  <c r="G73" i="1" s="1"/>
  <c r="G2" i="13"/>
  <c r="I3" i="12"/>
  <c r="H2" i="12"/>
  <c r="J3" i="11"/>
  <c r="I2" i="11"/>
  <c r="I3" i="10"/>
  <c r="H2" i="10"/>
  <c r="I3" i="9"/>
  <c r="H2" i="9"/>
  <c r="I3" i="8"/>
  <c r="H2" i="8"/>
  <c r="J3" i="7"/>
  <c r="I2" i="7"/>
  <c r="I3" i="6"/>
  <c r="H2" i="6"/>
  <c r="I3" i="5"/>
  <c r="I2" i="5" s="1"/>
  <c r="Y41" i="1" l="1"/>
  <c r="X73" i="1"/>
  <c r="Q41" i="1"/>
  <c r="I41" i="1"/>
  <c r="Y32" i="1"/>
  <c r="X66" i="1"/>
  <c r="Q32" i="1"/>
  <c r="P66" i="1"/>
  <c r="I32" i="1"/>
  <c r="Y23" i="1"/>
  <c r="Q23" i="1"/>
  <c r="P59" i="1"/>
  <c r="I23" i="1"/>
  <c r="Y14" i="1"/>
  <c r="Q14" i="1"/>
  <c r="I3" i="4"/>
  <c r="H52" i="1" s="1"/>
  <c r="H2" i="4"/>
  <c r="J3" i="15"/>
  <c r="I2" i="15"/>
  <c r="J3" i="14"/>
  <c r="I2" i="14"/>
  <c r="I3" i="13"/>
  <c r="H73" i="1" s="1"/>
  <c r="H2" i="13"/>
  <c r="J3" i="12"/>
  <c r="I2" i="12"/>
  <c r="K3" i="11"/>
  <c r="J2" i="11"/>
  <c r="J3" i="10"/>
  <c r="I2" i="10"/>
  <c r="J3" i="9"/>
  <c r="I2" i="9"/>
  <c r="J3" i="8"/>
  <c r="I2" i="8"/>
  <c r="K3" i="7"/>
  <c r="J2" i="7"/>
  <c r="J3" i="6"/>
  <c r="I2" i="6"/>
  <c r="J3" i="5"/>
  <c r="J2" i="5" l="1"/>
  <c r="S42" i="1"/>
  <c r="Y73" i="1"/>
  <c r="K42" i="1"/>
  <c r="Q73" i="1"/>
  <c r="C42" i="1"/>
  <c r="I73" i="1"/>
  <c r="S33" i="1"/>
  <c r="Y66" i="1"/>
  <c r="K33" i="1"/>
  <c r="Q66" i="1"/>
  <c r="C33" i="1"/>
  <c r="I66" i="1"/>
  <c r="S24" i="1"/>
  <c r="Y59" i="1"/>
  <c r="K24" i="1"/>
  <c r="Q59" i="1"/>
  <c r="C24" i="1"/>
  <c r="I59" i="1"/>
  <c r="S15" i="1"/>
  <c r="Y52" i="1"/>
  <c r="K15" i="1"/>
  <c r="Q52" i="1"/>
  <c r="J3" i="4"/>
  <c r="I52" i="1" s="1"/>
  <c r="I2" i="4"/>
  <c r="K3" i="15"/>
  <c r="J2" i="15"/>
  <c r="K3" i="14"/>
  <c r="J2" i="14"/>
  <c r="J3" i="13"/>
  <c r="I2" i="13"/>
  <c r="K3" i="12"/>
  <c r="J2" i="12"/>
  <c r="L3" i="11"/>
  <c r="K2" i="11"/>
  <c r="K3" i="10"/>
  <c r="J2" i="10"/>
  <c r="K3" i="9"/>
  <c r="J2" i="9"/>
  <c r="K3" i="8"/>
  <c r="J2" i="8"/>
  <c r="L3" i="7"/>
  <c r="K2" i="7"/>
  <c r="K3" i="6"/>
  <c r="J2" i="6"/>
  <c r="K3" i="5"/>
  <c r="K2" i="5" s="1"/>
  <c r="T42" i="1" l="1"/>
  <c r="S74" i="1"/>
  <c r="L42" i="1"/>
  <c r="K74" i="1"/>
  <c r="D42" i="1"/>
  <c r="T33" i="1"/>
  <c r="S67" i="1"/>
  <c r="L33" i="1"/>
  <c r="K67" i="1"/>
  <c r="D33" i="1"/>
  <c r="C67" i="1"/>
  <c r="T24" i="1"/>
  <c r="S60" i="1"/>
  <c r="L24" i="1"/>
  <c r="K60" i="1"/>
  <c r="D24" i="1"/>
  <c r="C60" i="1"/>
  <c r="T15" i="1"/>
  <c r="S53" i="1"/>
  <c r="L15" i="1"/>
  <c r="K53" i="1"/>
  <c r="K3" i="4"/>
  <c r="C53" i="1" s="1"/>
  <c r="J2" i="4"/>
  <c r="L3" i="15"/>
  <c r="K2" i="15"/>
  <c r="L3" i="14"/>
  <c r="K2" i="14"/>
  <c r="K3" i="13"/>
  <c r="C74" i="1" s="1"/>
  <c r="J2" i="13"/>
  <c r="L3" i="12"/>
  <c r="K2" i="12"/>
  <c r="M3" i="11"/>
  <c r="L2" i="11"/>
  <c r="L3" i="10"/>
  <c r="K2" i="10"/>
  <c r="L3" i="9"/>
  <c r="K2" i="9"/>
  <c r="L3" i="8"/>
  <c r="K2" i="8"/>
  <c r="M3" i="7"/>
  <c r="L2" i="7"/>
  <c r="L3" i="6"/>
  <c r="K2" i="6"/>
  <c r="L3" i="5"/>
  <c r="L2" i="5" l="1"/>
  <c r="U42" i="1"/>
  <c r="T74" i="1"/>
  <c r="M42" i="1"/>
  <c r="L74" i="1"/>
  <c r="E42" i="1"/>
  <c r="U33" i="1"/>
  <c r="T67" i="1"/>
  <c r="M33" i="1"/>
  <c r="L67" i="1"/>
  <c r="E33" i="1"/>
  <c r="D67" i="1"/>
  <c r="U24" i="1"/>
  <c r="T60" i="1"/>
  <c r="M24" i="1"/>
  <c r="L60" i="1"/>
  <c r="E24" i="1"/>
  <c r="D60" i="1"/>
  <c r="U15" i="1"/>
  <c r="T53" i="1"/>
  <c r="M15" i="1"/>
  <c r="L53" i="1"/>
  <c r="L3" i="4"/>
  <c r="D53" i="1" s="1"/>
  <c r="K2" i="4"/>
  <c r="M3" i="15"/>
  <c r="L2" i="15"/>
  <c r="M3" i="14"/>
  <c r="L2" i="14"/>
  <c r="L3" i="13"/>
  <c r="D74" i="1" s="1"/>
  <c r="K2" i="13"/>
  <c r="M3" i="12"/>
  <c r="L2" i="12"/>
  <c r="N3" i="11"/>
  <c r="M2" i="11"/>
  <c r="M3" i="10"/>
  <c r="L2" i="10"/>
  <c r="M3" i="9"/>
  <c r="L2" i="9"/>
  <c r="M3" i="8"/>
  <c r="L2" i="8"/>
  <c r="N3" i="7"/>
  <c r="M2" i="7"/>
  <c r="M3" i="6"/>
  <c r="L2" i="6"/>
  <c r="M3" i="5"/>
  <c r="M2" i="5" l="1"/>
  <c r="V42" i="1"/>
  <c r="U74" i="1"/>
  <c r="N42" i="1"/>
  <c r="M74" i="1"/>
  <c r="F42" i="1"/>
  <c r="V33" i="1"/>
  <c r="U67" i="1"/>
  <c r="N33" i="1"/>
  <c r="M67" i="1"/>
  <c r="F33" i="1"/>
  <c r="E67" i="1"/>
  <c r="V24" i="1"/>
  <c r="U60" i="1"/>
  <c r="N24" i="1"/>
  <c r="M60" i="1"/>
  <c r="F24" i="1"/>
  <c r="E60" i="1"/>
  <c r="V15" i="1"/>
  <c r="U53" i="1"/>
  <c r="N15" i="1"/>
  <c r="M53" i="1"/>
  <c r="M3" i="4"/>
  <c r="E53" i="1" s="1"/>
  <c r="L2" i="4"/>
  <c r="N3" i="15"/>
  <c r="M2" i="15"/>
  <c r="N3" i="14"/>
  <c r="M2" i="14"/>
  <c r="M3" i="13"/>
  <c r="E74" i="1" s="1"/>
  <c r="L2" i="13"/>
  <c r="N3" i="12"/>
  <c r="M2" i="12"/>
  <c r="O3" i="11"/>
  <c r="N2" i="11"/>
  <c r="N3" i="10"/>
  <c r="M2" i="10"/>
  <c r="N3" i="9"/>
  <c r="M2" i="9"/>
  <c r="N3" i="8"/>
  <c r="M2" i="8"/>
  <c r="O3" i="7"/>
  <c r="N2" i="7"/>
  <c r="N3" i="6"/>
  <c r="M2" i="6"/>
  <c r="N3" i="5"/>
  <c r="N2" i="5" l="1"/>
  <c r="W42" i="1"/>
  <c r="V74" i="1"/>
  <c r="O42" i="1"/>
  <c r="N74" i="1"/>
  <c r="G42" i="1"/>
  <c r="W33" i="1"/>
  <c r="V67" i="1"/>
  <c r="O33" i="1"/>
  <c r="N67" i="1"/>
  <c r="G33" i="1"/>
  <c r="F67" i="1"/>
  <c r="W24" i="1"/>
  <c r="V60" i="1"/>
  <c r="O24" i="1"/>
  <c r="N60" i="1"/>
  <c r="G24" i="1"/>
  <c r="F60" i="1"/>
  <c r="W15" i="1"/>
  <c r="V53" i="1"/>
  <c r="O15" i="1"/>
  <c r="N53" i="1"/>
  <c r="N3" i="4"/>
  <c r="M2" i="4"/>
  <c r="O3" i="15"/>
  <c r="N2" i="15"/>
  <c r="O3" i="14"/>
  <c r="N2" i="14"/>
  <c r="N3" i="13"/>
  <c r="F74" i="1" s="1"/>
  <c r="M2" i="13"/>
  <c r="O3" i="12"/>
  <c r="N2" i="12"/>
  <c r="P3" i="11"/>
  <c r="O2" i="11"/>
  <c r="O3" i="10"/>
  <c r="N2" i="10"/>
  <c r="O3" i="9"/>
  <c r="N2" i="9"/>
  <c r="O3" i="8"/>
  <c r="N2" i="8"/>
  <c r="P3" i="7"/>
  <c r="O2" i="7"/>
  <c r="O3" i="6"/>
  <c r="N2" i="6"/>
  <c r="O3" i="5"/>
  <c r="F53" i="1" l="1"/>
  <c r="O2" i="5"/>
  <c r="X42" i="1"/>
  <c r="W74" i="1"/>
  <c r="P42" i="1"/>
  <c r="O74" i="1"/>
  <c r="H42" i="1"/>
  <c r="G74" i="1"/>
  <c r="X33" i="1"/>
  <c r="W67" i="1"/>
  <c r="P33" i="1"/>
  <c r="O67" i="1"/>
  <c r="H33" i="1"/>
  <c r="G67" i="1"/>
  <c r="X24" i="1"/>
  <c r="W60" i="1"/>
  <c r="P24" i="1"/>
  <c r="O60" i="1"/>
  <c r="H24" i="1"/>
  <c r="G60" i="1"/>
  <c r="X15" i="1"/>
  <c r="W53" i="1"/>
  <c r="P15" i="1"/>
  <c r="O53" i="1"/>
  <c r="O3" i="4"/>
  <c r="N2" i="4"/>
  <c r="P3" i="15"/>
  <c r="O2" i="15"/>
  <c r="P3" i="14"/>
  <c r="O2" i="14"/>
  <c r="O3" i="13"/>
  <c r="N2" i="13"/>
  <c r="P3" i="12"/>
  <c r="O2" i="12"/>
  <c r="Q3" i="11"/>
  <c r="P2" i="11"/>
  <c r="P3" i="10"/>
  <c r="O2" i="10"/>
  <c r="P3" i="9"/>
  <c r="O2" i="9"/>
  <c r="P3" i="8"/>
  <c r="O2" i="8"/>
  <c r="Q3" i="7"/>
  <c r="P2" i="7"/>
  <c r="P3" i="6"/>
  <c r="O2" i="6"/>
  <c r="P3" i="5"/>
  <c r="G53" i="1" l="1"/>
  <c r="P2" i="5"/>
  <c r="Y42" i="1"/>
  <c r="X74" i="1"/>
  <c r="Q42" i="1"/>
  <c r="P74" i="1"/>
  <c r="I42" i="1"/>
  <c r="H74" i="1"/>
  <c r="Y33" i="1"/>
  <c r="X67" i="1"/>
  <c r="Q33" i="1"/>
  <c r="P67" i="1"/>
  <c r="I33" i="1"/>
  <c r="H67" i="1"/>
  <c r="Y24" i="1"/>
  <c r="X60" i="1"/>
  <c r="Q24" i="1"/>
  <c r="P60" i="1"/>
  <c r="I24" i="1"/>
  <c r="H60" i="1"/>
  <c r="Y15" i="1"/>
  <c r="X53" i="1"/>
  <c r="Q15" i="1"/>
  <c r="P53" i="1"/>
  <c r="P3" i="4"/>
  <c r="O2" i="4"/>
  <c r="Q3" i="15"/>
  <c r="P2" i="15"/>
  <c r="Q3" i="14"/>
  <c r="P2" i="14"/>
  <c r="P3" i="13"/>
  <c r="O2" i="13"/>
  <c r="Q3" i="12"/>
  <c r="P2" i="12"/>
  <c r="R3" i="11"/>
  <c r="Q2" i="11"/>
  <c r="Q3" i="10"/>
  <c r="P2" i="10"/>
  <c r="Q3" i="9"/>
  <c r="P2" i="9"/>
  <c r="Q3" i="8"/>
  <c r="P2" i="8"/>
  <c r="Q2" i="7"/>
  <c r="R3" i="7"/>
  <c r="Q3" i="6"/>
  <c r="P2" i="6"/>
  <c r="Q3" i="5"/>
  <c r="Q2" i="5" s="1"/>
  <c r="I53" i="1" l="1"/>
  <c r="H53" i="1"/>
  <c r="S43" i="1"/>
  <c r="Y74" i="1"/>
  <c r="K43" i="1"/>
  <c r="Q74" i="1"/>
  <c r="C43" i="1"/>
  <c r="I74" i="1"/>
  <c r="S34" i="1"/>
  <c r="Y67" i="1"/>
  <c r="K34" i="1"/>
  <c r="Q67" i="1"/>
  <c r="C34" i="1"/>
  <c r="I67" i="1"/>
  <c r="S25" i="1"/>
  <c r="Y60" i="1"/>
  <c r="K25" i="1"/>
  <c r="Q60" i="1"/>
  <c r="C25" i="1"/>
  <c r="I60" i="1"/>
  <c r="S16" i="1"/>
  <c r="Y53" i="1"/>
  <c r="K16" i="1"/>
  <c r="Q53" i="1"/>
  <c r="Q3" i="4"/>
  <c r="P2" i="4"/>
  <c r="Q2" i="15"/>
  <c r="R3" i="15"/>
  <c r="Q2" i="14"/>
  <c r="R3" i="14"/>
  <c r="Q3" i="13"/>
  <c r="P2" i="13"/>
  <c r="Q2" i="12"/>
  <c r="R3" i="12"/>
  <c r="R2" i="11"/>
  <c r="S3" i="11"/>
  <c r="R3" i="10"/>
  <c r="Q2" i="10"/>
  <c r="Q2" i="9"/>
  <c r="R3" i="9"/>
  <c r="R3" i="8"/>
  <c r="Q2" i="8"/>
  <c r="S3" i="7"/>
  <c r="R2" i="7"/>
  <c r="Q2" i="6"/>
  <c r="R3" i="6"/>
  <c r="R3" i="5"/>
  <c r="R2" i="5" s="1"/>
  <c r="T43" i="1" l="1"/>
  <c r="S75" i="1"/>
  <c r="L43" i="1"/>
  <c r="K75" i="1"/>
  <c r="D43" i="1"/>
  <c r="T34" i="1"/>
  <c r="S68" i="1"/>
  <c r="L34" i="1"/>
  <c r="K68" i="1"/>
  <c r="D34" i="1"/>
  <c r="C68" i="1"/>
  <c r="T25" i="1"/>
  <c r="S61" i="1"/>
  <c r="L25" i="1"/>
  <c r="K61" i="1"/>
  <c r="D25" i="1"/>
  <c r="C61" i="1"/>
  <c r="T16" i="1"/>
  <c r="S54" i="1"/>
  <c r="L16" i="1"/>
  <c r="K54" i="1"/>
  <c r="R3" i="4"/>
  <c r="Q2" i="4"/>
  <c r="S3" i="15"/>
  <c r="R2" i="15"/>
  <c r="R2" i="14"/>
  <c r="S3" i="14"/>
  <c r="Q2" i="13"/>
  <c r="R3" i="13"/>
  <c r="C75" i="1" s="1"/>
  <c r="R2" i="12"/>
  <c r="S3" i="12"/>
  <c r="S2" i="11"/>
  <c r="T3" i="11"/>
  <c r="S3" i="10"/>
  <c r="R2" i="10"/>
  <c r="R2" i="9"/>
  <c r="S3" i="9"/>
  <c r="S3" i="8"/>
  <c r="R2" i="8"/>
  <c r="T3" i="7"/>
  <c r="S2" i="7"/>
  <c r="R2" i="6"/>
  <c r="S3" i="6"/>
  <c r="S3" i="5"/>
  <c r="C54" i="1" l="1"/>
  <c r="U43" i="1"/>
  <c r="T75" i="1"/>
  <c r="M43" i="1"/>
  <c r="L75" i="1"/>
  <c r="E43" i="1"/>
  <c r="D75" i="1"/>
  <c r="U34" i="1"/>
  <c r="T68" i="1"/>
  <c r="M34" i="1"/>
  <c r="L68" i="1"/>
  <c r="E34" i="1"/>
  <c r="D68" i="1"/>
  <c r="U25" i="1"/>
  <c r="T61" i="1"/>
  <c r="M25" i="1"/>
  <c r="L61" i="1"/>
  <c r="E25" i="1"/>
  <c r="D61" i="1"/>
  <c r="U16" i="1"/>
  <c r="T54" i="1"/>
  <c r="M16" i="1"/>
  <c r="L54" i="1"/>
  <c r="S2" i="5"/>
  <c r="T3" i="5"/>
  <c r="T2" i="5" s="1"/>
  <c r="S3" i="4"/>
  <c r="R2" i="4"/>
  <c r="T3" i="15"/>
  <c r="S2" i="15"/>
  <c r="S2" i="14"/>
  <c r="T3" i="14"/>
  <c r="R2" i="13"/>
  <c r="S3" i="13"/>
  <c r="T3" i="12"/>
  <c r="S2" i="12"/>
  <c r="T2" i="11"/>
  <c r="U3" i="11"/>
  <c r="S2" i="10"/>
  <c r="T3" i="10"/>
  <c r="S2" i="9"/>
  <c r="T3" i="9"/>
  <c r="T3" i="8"/>
  <c r="S2" i="8"/>
  <c r="U3" i="7"/>
  <c r="T2" i="7"/>
  <c r="S2" i="6"/>
  <c r="T3" i="6"/>
  <c r="V43" i="1" l="1"/>
  <c r="U75" i="1"/>
  <c r="N43" i="1"/>
  <c r="M75" i="1"/>
  <c r="F43" i="1"/>
  <c r="V34" i="1"/>
  <c r="U68" i="1"/>
  <c r="N34" i="1"/>
  <c r="M68" i="1"/>
  <c r="F34" i="1"/>
  <c r="E68" i="1"/>
  <c r="V25" i="1"/>
  <c r="U61" i="1"/>
  <c r="N25" i="1"/>
  <c r="M61" i="1"/>
  <c r="F25" i="1"/>
  <c r="E61" i="1"/>
  <c r="V16" i="1"/>
  <c r="U54" i="1"/>
  <c r="N16" i="1"/>
  <c r="M54" i="1"/>
  <c r="S2" i="4"/>
  <c r="T3" i="4"/>
  <c r="E54" i="1" s="1"/>
  <c r="U3" i="15"/>
  <c r="T2" i="15"/>
  <c r="U3" i="14"/>
  <c r="T2" i="14"/>
  <c r="S2" i="13"/>
  <c r="T3" i="13"/>
  <c r="E75" i="1" s="1"/>
  <c r="U3" i="12"/>
  <c r="T2" i="12"/>
  <c r="V3" i="11"/>
  <c r="U2" i="11"/>
  <c r="T2" i="10"/>
  <c r="U3" i="10"/>
  <c r="U3" i="9"/>
  <c r="T2" i="9"/>
  <c r="T2" i="8"/>
  <c r="U3" i="8"/>
  <c r="V3" i="7"/>
  <c r="U2" i="7"/>
  <c r="U3" i="6"/>
  <c r="T2" i="6"/>
  <c r="U3" i="5"/>
  <c r="U2" i="5" s="1"/>
  <c r="W43" i="1" l="1"/>
  <c r="V75" i="1"/>
  <c r="O43" i="1"/>
  <c r="N75" i="1"/>
  <c r="G43" i="1"/>
  <c r="W34" i="1"/>
  <c r="V68" i="1"/>
  <c r="O34" i="1"/>
  <c r="N68" i="1"/>
  <c r="G34" i="1"/>
  <c r="F68" i="1"/>
  <c r="W25" i="1"/>
  <c r="V61" i="1"/>
  <c r="O25" i="1"/>
  <c r="N61" i="1"/>
  <c r="G25" i="1"/>
  <c r="F61" i="1"/>
  <c r="W16" i="1"/>
  <c r="V54" i="1"/>
  <c r="O16" i="1"/>
  <c r="N54" i="1"/>
  <c r="T2" i="4"/>
  <c r="U3" i="4"/>
  <c r="V3" i="15"/>
  <c r="U2" i="15"/>
  <c r="V3" i="14"/>
  <c r="U2" i="14"/>
  <c r="T2" i="13"/>
  <c r="U3" i="13"/>
  <c r="F75" i="1" s="1"/>
  <c r="V3" i="12"/>
  <c r="U2" i="12"/>
  <c r="W3" i="11"/>
  <c r="V2" i="11"/>
  <c r="U2" i="10"/>
  <c r="V3" i="10"/>
  <c r="V3" i="9"/>
  <c r="U2" i="9"/>
  <c r="V3" i="8"/>
  <c r="U2" i="8"/>
  <c r="W3" i="7"/>
  <c r="V2" i="7"/>
  <c r="V3" i="6"/>
  <c r="U2" i="6"/>
  <c r="V3" i="5"/>
  <c r="V2" i="5" s="1"/>
  <c r="X43" i="1" l="1"/>
  <c r="W75" i="1"/>
  <c r="P43" i="1"/>
  <c r="O75" i="1"/>
  <c r="H43" i="1"/>
  <c r="X34" i="1"/>
  <c r="W68" i="1"/>
  <c r="P34" i="1"/>
  <c r="O68" i="1"/>
  <c r="H34" i="1"/>
  <c r="G68" i="1"/>
  <c r="X25" i="1"/>
  <c r="W61" i="1"/>
  <c r="P25" i="1"/>
  <c r="O61" i="1"/>
  <c r="H25" i="1"/>
  <c r="G61" i="1"/>
  <c r="X16" i="1"/>
  <c r="W54" i="1"/>
  <c r="P16" i="1"/>
  <c r="O54" i="1"/>
  <c r="U2" i="4"/>
  <c r="V3" i="4"/>
  <c r="W3" i="15"/>
  <c r="V2" i="15"/>
  <c r="W3" i="14"/>
  <c r="V2" i="14"/>
  <c r="U2" i="13"/>
  <c r="V3" i="13"/>
  <c r="G75" i="1" s="1"/>
  <c r="W3" i="12"/>
  <c r="V2" i="12"/>
  <c r="X3" i="11"/>
  <c r="W2" i="11"/>
  <c r="W3" i="10"/>
  <c r="V2" i="10"/>
  <c r="W3" i="9"/>
  <c r="V2" i="9"/>
  <c r="V2" i="8"/>
  <c r="W3" i="8"/>
  <c r="X3" i="7"/>
  <c r="W2" i="7"/>
  <c r="W3" i="6"/>
  <c r="V2" i="6"/>
  <c r="W3" i="5"/>
  <c r="W2" i="5" s="1"/>
  <c r="Y43" i="1" l="1"/>
  <c r="X75" i="1"/>
  <c r="Q43" i="1"/>
  <c r="P75" i="1"/>
  <c r="I43" i="1"/>
  <c r="H75" i="1"/>
  <c r="Y34" i="1"/>
  <c r="X68" i="1"/>
  <c r="Q34" i="1"/>
  <c r="P68" i="1"/>
  <c r="I34" i="1"/>
  <c r="H68" i="1"/>
  <c r="Y25" i="1"/>
  <c r="X61" i="1"/>
  <c r="Q25" i="1"/>
  <c r="P61" i="1"/>
  <c r="I25" i="1"/>
  <c r="H61" i="1"/>
  <c r="Y16" i="1"/>
  <c r="X54" i="1"/>
  <c r="Q16" i="1"/>
  <c r="P54" i="1"/>
  <c r="W3" i="4"/>
  <c r="V2" i="4"/>
  <c r="X3" i="15"/>
  <c r="W2" i="15"/>
  <c r="X3" i="14"/>
  <c r="W2" i="14"/>
  <c r="W3" i="13"/>
  <c r="V2" i="13"/>
  <c r="X3" i="12"/>
  <c r="W2" i="12"/>
  <c r="Y3" i="11"/>
  <c r="X2" i="11"/>
  <c r="W2" i="10"/>
  <c r="X3" i="10"/>
  <c r="X3" i="9"/>
  <c r="W2" i="9"/>
  <c r="X3" i="8"/>
  <c r="W2" i="8"/>
  <c r="Y3" i="7"/>
  <c r="X2" i="7"/>
  <c r="X3" i="6"/>
  <c r="W2" i="6"/>
  <c r="X3" i="5"/>
  <c r="X2" i="5" s="1"/>
  <c r="S44" i="1" l="1"/>
  <c r="Y75" i="1"/>
  <c r="K44" i="1"/>
  <c r="Q75" i="1"/>
  <c r="C44" i="1"/>
  <c r="I75" i="1"/>
  <c r="S35" i="1"/>
  <c r="Y68" i="1"/>
  <c r="K35" i="1"/>
  <c r="Q68" i="1"/>
  <c r="C35" i="1"/>
  <c r="I68" i="1"/>
  <c r="S26" i="1"/>
  <c r="Y61" i="1"/>
  <c r="K26" i="1"/>
  <c r="Q61" i="1"/>
  <c r="C26" i="1"/>
  <c r="I61" i="1"/>
  <c r="S17" i="1"/>
  <c r="Y54" i="1"/>
  <c r="K17" i="1"/>
  <c r="Q54" i="1"/>
  <c r="X3" i="4"/>
  <c r="I54" i="1" s="1"/>
  <c r="W2" i="4"/>
  <c r="Y3" i="15"/>
  <c r="X2" i="15"/>
  <c r="Y3" i="14"/>
  <c r="X2" i="14"/>
  <c r="X3" i="13"/>
  <c r="W2" i="13"/>
  <c r="Y3" i="12"/>
  <c r="X2" i="12"/>
  <c r="Z3" i="11"/>
  <c r="Y2" i="11"/>
  <c r="Y3" i="10"/>
  <c r="X2" i="10"/>
  <c r="Y3" i="9"/>
  <c r="X2" i="9"/>
  <c r="Y3" i="8"/>
  <c r="X2" i="8"/>
  <c r="Z3" i="7"/>
  <c r="Y2" i="7"/>
  <c r="Y3" i="6"/>
  <c r="X2" i="6"/>
  <c r="Y3" i="5"/>
  <c r="Y2" i="5" s="1"/>
  <c r="T44" i="1" l="1"/>
  <c r="S76" i="1"/>
  <c r="L44" i="1"/>
  <c r="K76" i="1"/>
  <c r="D44" i="1"/>
  <c r="C76" i="1"/>
  <c r="T35" i="1"/>
  <c r="S69" i="1"/>
  <c r="L35" i="1"/>
  <c r="K69" i="1"/>
  <c r="D35" i="1"/>
  <c r="C69" i="1"/>
  <c r="T26" i="1"/>
  <c r="S62" i="1"/>
  <c r="L26" i="1"/>
  <c r="K62" i="1"/>
  <c r="D26" i="1"/>
  <c r="C62" i="1"/>
  <c r="T17" i="1"/>
  <c r="S55" i="1"/>
  <c r="L17" i="1"/>
  <c r="K55" i="1"/>
  <c r="Y3" i="4"/>
  <c r="X2" i="4"/>
  <c r="Z3" i="15"/>
  <c r="Y2" i="15"/>
  <c r="Z3" i="14"/>
  <c r="Y2" i="14"/>
  <c r="Y3" i="13"/>
  <c r="X2" i="13"/>
  <c r="Z3" i="12"/>
  <c r="Y2" i="12"/>
  <c r="AA3" i="11"/>
  <c r="Z2" i="11"/>
  <c r="Z3" i="10"/>
  <c r="Y2" i="10"/>
  <c r="Z3" i="9"/>
  <c r="Y2" i="9"/>
  <c r="Z3" i="8"/>
  <c r="Y2" i="8"/>
  <c r="AA3" i="7"/>
  <c r="Z2" i="7"/>
  <c r="Z3" i="6"/>
  <c r="Y2" i="6"/>
  <c r="Z3" i="5"/>
  <c r="Z2" i="5" s="1"/>
  <c r="U44" i="1" l="1"/>
  <c r="T76" i="1"/>
  <c r="M44" i="1"/>
  <c r="L76" i="1"/>
  <c r="E44" i="1"/>
  <c r="D76" i="1"/>
  <c r="U35" i="1"/>
  <c r="T69" i="1"/>
  <c r="M35" i="1"/>
  <c r="L69" i="1"/>
  <c r="E35" i="1"/>
  <c r="D69" i="1"/>
  <c r="U26" i="1"/>
  <c r="T62" i="1"/>
  <c r="M26" i="1"/>
  <c r="L62" i="1"/>
  <c r="E26" i="1"/>
  <c r="D62" i="1"/>
  <c r="U17" i="1"/>
  <c r="T55" i="1"/>
  <c r="M17" i="1"/>
  <c r="L55" i="1"/>
  <c r="Z3" i="4"/>
  <c r="Y2" i="4"/>
  <c r="AA3" i="15"/>
  <c r="Z2" i="15"/>
  <c r="AA3" i="14"/>
  <c r="Z2" i="14"/>
  <c r="Z3" i="13"/>
  <c r="Y2" i="13"/>
  <c r="AA3" i="12"/>
  <c r="Z2" i="12"/>
  <c r="AB3" i="11"/>
  <c r="AA2" i="11"/>
  <c r="AA3" i="10"/>
  <c r="Z2" i="10"/>
  <c r="AA3" i="9"/>
  <c r="Z2" i="9"/>
  <c r="AA3" i="8"/>
  <c r="Z2" i="8"/>
  <c r="AB3" i="7"/>
  <c r="AA2" i="7"/>
  <c r="AA3" i="6"/>
  <c r="Z2" i="6"/>
  <c r="AA3" i="5"/>
  <c r="AA2" i="5" s="1"/>
  <c r="V44" i="1" l="1"/>
  <c r="U76" i="1"/>
  <c r="N44" i="1"/>
  <c r="M76" i="1"/>
  <c r="F44" i="1"/>
  <c r="E76" i="1"/>
  <c r="V35" i="1"/>
  <c r="U69" i="1"/>
  <c r="N35" i="1"/>
  <c r="M69" i="1"/>
  <c r="F35" i="1"/>
  <c r="E69" i="1"/>
  <c r="V26" i="1"/>
  <c r="U62" i="1"/>
  <c r="N26" i="1"/>
  <c r="M62" i="1"/>
  <c r="F26" i="1"/>
  <c r="E62" i="1"/>
  <c r="V17" i="1"/>
  <c r="U55" i="1"/>
  <c r="N17" i="1"/>
  <c r="M55" i="1"/>
  <c r="AA3" i="4"/>
  <c r="Z2" i="4"/>
  <c r="AB3" i="15"/>
  <c r="AA2" i="15"/>
  <c r="AB3" i="14"/>
  <c r="AA2" i="14"/>
  <c r="AA3" i="13"/>
  <c r="Z2" i="13"/>
  <c r="AB3" i="12"/>
  <c r="AA2" i="12"/>
  <c r="AC3" i="11"/>
  <c r="AB2" i="11"/>
  <c r="AB3" i="10"/>
  <c r="AA2" i="10"/>
  <c r="AB3" i="9"/>
  <c r="AA2" i="9"/>
  <c r="AB3" i="8"/>
  <c r="AA2" i="8"/>
  <c r="AC3" i="7"/>
  <c r="AB2" i="7"/>
  <c r="AB3" i="6"/>
  <c r="AA2" i="6"/>
  <c r="AB3" i="5"/>
  <c r="AB2" i="5" s="1"/>
  <c r="W44" i="1" l="1"/>
  <c r="V76" i="1"/>
  <c r="O44" i="1"/>
  <c r="N76" i="1"/>
  <c r="G44" i="1"/>
  <c r="W35" i="1"/>
  <c r="V69" i="1"/>
  <c r="O35" i="1"/>
  <c r="N69" i="1"/>
  <c r="G35" i="1"/>
  <c r="F69" i="1"/>
  <c r="W26" i="1"/>
  <c r="V62" i="1"/>
  <c r="O26" i="1"/>
  <c r="N62" i="1"/>
  <c r="G26" i="1"/>
  <c r="F62" i="1"/>
  <c r="W17" i="1"/>
  <c r="V55" i="1"/>
  <c r="O17" i="1"/>
  <c r="N55" i="1"/>
  <c r="AB3" i="4"/>
  <c r="AA2" i="4"/>
  <c r="AC3" i="15"/>
  <c r="AB2" i="15"/>
  <c r="AC3" i="14"/>
  <c r="AB2" i="14"/>
  <c r="AB3" i="13"/>
  <c r="F76" i="1" s="1"/>
  <c r="AA2" i="13"/>
  <c r="AC3" i="12"/>
  <c r="AB2" i="12"/>
  <c r="AC2" i="11"/>
  <c r="AD3" i="11"/>
  <c r="AB2" i="10"/>
  <c r="AC3" i="10"/>
  <c r="AB2" i="9"/>
  <c r="AC3" i="9"/>
  <c r="AC3" i="8"/>
  <c r="AB2" i="8"/>
  <c r="AD3" i="7"/>
  <c r="AC2" i="7"/>
  <c r="AC3" i="6"/>
  <c r="AB2" i="6"/>
  <c r="AC3" i="5"/>
  <c r="AC2" i="5" s="1"/>
  <c r="X44" i="1" l="1"/>
  <c r="W76" i="1"/>
  <c r="P44" i="1"/>
  <c r="O76" i="1"/>
  <c r="H44" i="1"/>
  <c r="G76" i="1"/>
  <c r="X35" i="1"/>
  <c r="W69" i="1"/>
  <c r="P35" i="1"/>
  <c r="O69" i="1"/>
  <c r="H35" i="1"/>
  <c r="G69" i="1"/>
  <c r="X26" i="1"/>
  <c r="W62" i="1"/>
  <c r="P26" i="1"/>
  <c r="O62" i="1"/>
  <c r="H26" i="1"/>
  <c r="G62" i="1"/>
  <c r="X17" i="1"/>
  <c r="W55" i="1"/>
  <c r="P17" i="1"/>
  <c r="O55" i="1"/>
  <c r="AC3" i="4"/>
  <c r="AB2" i="4"/>
  <c r="AC2" i="15"/>
  <c r="AD3" i="15"/>
  <c r="AD3" i="14"/>
  <c r="AC2" i="14"/>
  <c r="AC3" i="13"/>
  <c r="AB2" i="13"/>
  <c r="AD3" i="12"/>
  <c r="AC2" i="12"/>
  <c r="AE3" i="11"/>
  <c r="AD2" i="11"/>
  <c r="AD3" i="10"/>
  <c r="AC2" i="10"/>
  <c r="AC2" i="9"/>
  <c r="AD3" i="9"/>
  <c r="AD3" i="8"/>
  <c r="AC2" i="8"/>
  <c r="AD2" i="7"/>
  <c r="AE3" i="7"/>
  <c r="AD3" i="6"/>
  <c r="AC2" i="6"/>
  <c r="AD3" i="5"/>
  <c r="AD2" i="5" s="1"/>
  <c r="Y44" i="1" l="1"/>
  <c r="X76" i="1"/>
  <c r="Q44" i="1"/>
  <c r="P76" i="1"/>
  <c r="I44" i="1"/>
  <c r="Y35" i="1"/>
  <c r="X69" i="1"/>
  <c r="Q35" i="1"/>
  <c r="P69" i="1"/>
  <c r="I35" i="1"/>
  <c r="H69" i="1"/>
  <c r="Y26" i="1"/>
  <c r="X62" i="1"/>
  <c r="Q26" i="1"/>
  <c r="P62" i="1"/>
  <c r="I26" i="1"/>
  <c r="H62" i="1"/>
  <c r="Y17" i="1"/>
  <c r="X55" i="1"/>
  <c r="Q17" i="1"/>
  <c r="P55" i="1"/>
  <c r="AD3" i="4"/>
  <c r="AC2" i="4"/>
  <c r="AE3" i="15"/>
  <c r="AD2" i="15"/>
  <c r="AD2" i="14"/>
  <c r="AE3" i="14"/>
  <c r="AC2" i="13"/>
  <c r="AD3" i="13"/>
  <c r="H76" i="1" s="1"/>
  <c r="AD2" i="12"/>
  <c r="AE3" i="12"/>
  <c r="AE2" i="11"/>
  <c r="AF3" i="11"/>
  <c r="AE3" i="10"/>
  <c r="AD2" i="10"/>
  <c r="AD2" i="9"/>
  <c r="AE3" i="9"/>
  <c r="AD2" i="8"/>
  <c r="AE3" i="8"/>
  <c r="AF3" i="7"/>
  <c r="AE2" i="7"/>
  <c r="AD2" i="6"/>
  <c r="AE3" i="6"/>
  <c r="AE3" i="5"/>
  <c r="AE2" i="5" s="1"/>
  <c r="S45" i="1" l="1"/>
  <c r="Y76" i="1"/>
  <c r="K45" i="1"/>
  <c r="Q76" i="1"/>
  <c r="C45" i="1"/>
  <c r="S36" i="1"/>
  <c r="Y69" i="1"/>
  <c r="K36" i="1"/>
  <c r="Q69" i="1"/>
  <c r="C36" i="1"/>
  <c r="I69" i="1"/>
  <c r="S27" i="1"/>
  <c r="Y62" i="1"/>
  <c r="K27" i="1"/>
  <c r="Q62" i="1"/>
  <c r="C27" i="1"/>
  <c r="I62" i="1"/>
  <c r="S18" i="1"/>
  <c r="Y55" i="1"/>
  <c r="K18" i="1"/>
  <c r="Q55" i="1"/>
  <c r="AD2" i="4"/>
  <c r="AE3" i="4"/>
  <c r="AF3" i="15"/>
  <c r="AE2" i="15"/>
  <c r="AF3" i="14"/>
  <c r="AE2" i="14"/>
  <c r="AE3" i="13"/>
  <c r="I76" i="1" s="1"/>
  <c r="AD2" i="13"/>
  <c r="AF3" i="12"/>
  <c r="AE2" i="12"/>
  <c r="AG3" i="11"/>
  <c r="AF2" i="11"/>
  <c r="AF3" i="10"/>
  <c r="AE2" i="10"/>
  <c r="AF3" i="9"/>
  <c r="AE2" i="9"/>
  <c r="AF3" i="8"/>
  <c r="AE2" i="8"/>
  <c r="AF2" i="7"/>
  <c r="AG3" i="7"/>
  <c r="AE2" i="6"/>
  <c r="AF3" i="6"/>
  <c r="AF3" i="5"/>
  <c r="AF2" i="5" l="1"/>
  <c r="K52" i="1"/>
  <c r="L52" i="1"/>
  <c r="N52" i="1"/>
  <c r="O52" i="1"/>
  <c r="M52" i="1"/>
  <c r="P52" i="1"/>
  <c r="T45" i="1"/>
  <c r="S77" i="1"/>
  <c r="L45" i="1"/>
  <c r="K77" i="1"/>
  <c r="D45" i="1"/>
  <c r="T36" i="1"/>
  <c r="S70" i="1"/>
  <c r="L36" i="1"/>
  <c r="K70" i="1"/>
  <c r="D36" i="1"/>
  <c r="C70" i="1"/>
  <c r="T27" i="1"/>
  <c r="S63" i="1"/>
  <c r="L27" i="1"/>
  <c r="K63" i="1"/>
  <c r="D27" i="1"/>
  <c r="C63" i="1"/>
  <c r="T18" i="1"/>
  <c r="S56" i="1"/>
  <c r="L18" i="1"/>
  <c r="K56" i="1"/>
  <c r="AE2" i="4"/>
  <c r="AF3" i="4"/>
  <c r="AF2" i="15"/>
  <c r="AG3" i="15"/>
  <c r="AG3" i="14"/>
  <c r="AF2" i="14"/>
  <c r="AF3" i="13"/>
  <c r="C77" i="1" s="1"/>
  <c r="AE2" i="13"/>
  <c r="AG3" i="12"/>
  <c r="AF2" i="12"/>
  <c r="AH3" i="11"/>
  <c r="AG2" i="11"/>
  <c r="AG3" i="10"/>
  <c r="AF2" i="10"/>
  <c r="AG3" i="9"/>
  <c r="AH3" i="9" s="1"/>
  <c r="AF2" i="9"/>
  <c r="AG3" i="8"/>
  <c r="AF2" i="8"/>
  <c r="AG2" i="7"/>
  <c r="AH3" i="7"/>
  <c r="AG3" i="6"/>
  <c r="AF2" i="6"/>
  <c r="F59" i="1" l="1"/>
  <c r="H59" i="1"/>
  <c r="E59" i="1"/>
  <c r="G59" i="1"/>
  <c r="U59" i="1"/>
  <c r="T59" i="1"/>
  <c r="S59" i="1"/>
  <c r="W59" i="1"/>
  <c r="V59" i="1"/>
  <c r="X59" i="1"/>
  <c r="AH2" i="7"/>
  <c r="C59" i="1"/>
  <c r="D59" i="1"/>
  <c r="AH2" i="11"/>
  <c r="K66" i="1"/>
  <c r="L66" i="1"/>
  <c r="M66" i="1"/>
  <c r="O66" i="1"/>
  <c r="N66" i="1"/>
  <c r="U45" i="1"/>
  <c r="T77" i="1"/>
  <c r="M45" i="1"/>
  <c r="L77" i="1"/>
  <c r="E45" i="1"/>
  <c r="U36" i="1"/>
  <c r="T70" i="1"/>
  <c r="M36" i="1"/>
  <c r="L70" i="1"/>
  <c r="E36" i="1"/>
  <c r="D70" i="1"/>
  <c r="U27" i="1"/>
  <c r="T63" i="1"/>
  <c r="M27" i="1"/>
  <c r="L63" i="1"/>
  <c r="E27" i="1"/>
  <c r="D63" i="1"/>
  <c r="U18" i="1"/>
  <c r="T56" i="1"/>
  <c r="M18" i="1"/>
  <c r="L56" i="1"/>
  <c r="AG3" i="4"/>
  <c r="AF2" i="4"/>
  <c r="AH3" i="15"/>
  <c r="AG2" i="15"/>
  <c r="AH3" i="14"/>
  <c r="AG2" i="14"/>
  <c r="AG3" i="13"/>
  <c r="D77" i="1" s="1"/>
  <c r="AF2" i="13"/>
  <c r="AG2" i="12"/>
  <c r="AH3" i="12"/>
  <c r="AG2" i="10"/>
  <c r="AH3" i="10"/>
  <c r="AG2" i="9"/>
  <c r="AH2" i="9"/>
  <c r="AH3" i="8"/>
  <c r="AG2" i="8"/>
  <c r="AG2" i="6"/>
  <c r="AH3" i="6"/>
  <c r="T73" i="1" l="1"/>
  <c r="U73" i="1"/>
  <c r="V73" i="1"/>
  <c r="W73" i="1"/>
  <c r="E66" i="1"/>
  <c r="F66" i="1"/>
  <c r="G66" i="1"/>
  <c r="H66" i="1"/>
  <c r="T66" i="1"/>
  <c r="V66" i="1"/>
  <c r="W66" i="1"/>
  <c r="U66" i="1"/>
  <c r="AH2" i="8"/>
  <c r="K59" i="1"/>
  <c r="L59" i="1"/>
  <c r="M59" i="1"/>
  <c r="N59" i="1"/>
  <c r="AH2" i="12"/>
  <c r="S66" i="1"/>
  <c r="AH2" i="10"/>
  <c r="C66" i="1"/>
  <c r="D66" i="1"/>
  <c r="AH2" i="14"/>
  <c r="L73" i="1"/>
  <c r="K73" i="1"/>
  <c r="O73" i="1"/>
  <c r="M73" i="1"/>
  <c r="N73" i="1"/>
  <c r="P73" i="1"/>
  <c r="AH2" i="15"/>
  <c r="S73" i="1"/>
  <c r="AH2" i="6"/>
  <c r="S52" i="1"/>
  <c r="U52" i="1"/>
  <c r="T52" i="1"/>
  <c r="W52" i="1"/>
  <c r="V52" i="1"/>
  <c r="X52" i="1"/>
  <c r="V45" i="1"/>
  <c r="U77" i="1"/>
  <c r="N45" i="1"/>
  <c r="M77" i="1"/>
  <c r="F45" i="1"/>
  <c r="V36" i="1"/>
  <c r="U70" i="1"/>
  <c r="N36" i="1"/>
  <c r="M70" i="1"/>
  <c r="F36" i="1"/>
  <c r="E70" i="1"/>
  <c r="V27" i="1"/>
  <c r="U63" i="1"/>
  <c r="N27" i="1"/>
  <c r="M63" i="1"/>
  <c r="F27" i="1"/>
  <c r="E63" i="1"/>
  <c r="V18" i="1"/>
  <c r="U56" i="1"/>
  <c r="N18" i="1"/>
  <c r="M56" i="1"/>
  <c r="AG2" i="4"/>
  <c r="AH3" i="4"/>
  <c r="E52" i="1" s="1"/>
  <c r="AG2" i="13"/>
  <c r="AH3" i="13"/>
  <c r="E77" i="1" s="1"/>
  <c r="AH2" i="13" l="1"/>
  <c r="C73" i="1"/>
  <c r="D73" i="1"/>
  <c r="E73" i="1"/>
  <c r="W45" i="1"/>
  <c r="V77" i="1"/>
  <c r="O45" i="1"/>
  <c r="N77" i="1"/>
  <c r="G45" i="1"/>
  <c r="F77" i="1"/>
  <c r="W36" i="1"/>
  <c r="V70" i="1"/>
  <c r="O36" i="1"/>
  <c r="N70" i="1"/>
  <c r="G36" i="1"/>
  <c r="F70" i="1"/>
  <c r="W27" i="1"/>
  <c r="V63" i="1"/>
  <c r="O27" i="1"/>
  <c r="N63" i="1"/>
  <c r="G27" i="1"/>
  <c r="F63" i="1"/>
  <c r="W18" i="1"/>
  <c r="V56" i="1"/>
  <c r="O18" i="1"/>
  <c r="N56" i="1"/>
  <c r="F54" i="1"/>
  <c r="E56" i="1"/>
  <c r="I56" i="1"/>
  <c r="G56" i="1"/>
  <c r="F55" i="1"/>
  <c r="H55" i="1"/>
  <c r="C55" i="1"/>
  <c r="D57" i="1"/>
  <c r="I57" i="1"/>
  <c r="D52" i="1"/>
  <c r="C57" i="1"/>
  <c r="I55" i="1"/>
  <c r="F57" i="1"/>
  <c r="E57" i="1"/>
  <c r="AH2" i="4"/>
  <c r="G54" i="1"/>
  <c r="D55" i="1"/>
  <c r="G57" i="1"/>
  <c r="F56" i="1"/>
  <c r="H56" i="1"/>
  <c r="H57" i="1"/>
  <c r="E55" i="1"/>
  <c r="C56" i="1"/>
  <c r="C52" i="1"/>
  <c r="D54" i="1"/>
  <c r="G55" i="1"/>
  <c r="D56" i="1"/>
  <c r="H54" i="1"/>
  <c r="X45" i="1" l="1"/>
  <c r="W77" i="1"/>
  <c r="P45" i="1"/>
  <c r="O77" i="1"/>
  <c r="H45" i="1"/>
  <c r="G77" i="1"/>
  <c r="X36" i="1"/>
  <c r="W70" i="1"/>
  <c r="P36" i="1"/>
  <c r="O70" i="1"/>
  <c r="H36" i="1"/>
  <c r="G70" i="1"/>
  <c r="X27" i="1"/>
  <c r="W63" i="1"/>
  <c r="P27" i="1"/>
  <c r="O63" i="1"/>
  <c r="H27" i="1"/>
  <c r="G63" i="1"/>
  <c r="X18" i="1"/>
  <c r="W56" i="1"/>
  <c r="P18" i="1"/>
  <c r="O56" i="1"/>
  <c r="Y45" i="1" l="1"/>
  <c r="X77" i="1"/>
  <c r="Q45" i="1"/>
  <c r="P77" i="1"/>
  <c r="I45" i="1"/>
  <c r="H77" i="1"/>
  <c r="Y36" i="1"/>
  <c r="X70" i="1"/>
  <c r="Q36" i="1"/>
  <c r="P70" i="1"/>
  <c r="I36" i="1"/>
  <c r="H70" i="1"/>
  <c r="Y27" i="1"/>
  <c r="X63" i="1"/>
  <c r="Q27" i="1"/>
  <c r="P63" i="1"/>
  <c r="I27" i="1"/>
  <c r="H63" i="1"/>
  <c r="Y18" i="1"/>
  <c r="X56" i="1"/>
  <c r="Q18" i="1"/>
  <c r="P56" i="1"/>
  <c r="S46" i="1" l="1"/>
  <c r="Y77" i="1"/>
  <c r="K46" i="1"/>
  <c r="Q77" i="1"/>
  <c r="C46" i="1"/>
  <c r="I77" i="1"/>
  <c r="S37" i="1"/>
  <c r="Y70" i="1"/>
  <c r="K37" i="1"/>
  <c r="Q70" i="1"/>
  <c r="C37" i="1"/>
  <c r="I70" i="1"/>
  <c r="S28" i="1"/>
  <c r="Y63" i="1"/>
  <c r="K28" i="1"/>
  <c r="Q63" i="1"/>
  <c r="C28" i="1"/>
  <c r="I63" i="1"/>
  <c r="S19" i="1"/>
  <c r="Y56" i="1"/>
  <c r="K19" i="1"/>
  <c r="Q56" i="1"/>
  <c r="T46" i="1" l="1"/>
  <c r="S78" i="1"/>
  <c r="L46" i="1"/>
  <c r="K78" i="1"/>
  <c r="D46" i="1"/>
  <c r="C78" i="1"/>
  <c r="T37" i="1"/>
  <c r="S71" i="1"/>
  <c r="L37" i="1"/>
  <c r="K71" i="1"/>
  <c r="D37" i="1"/>
  <c r="C71" i="1"/>
  <c r="T28" i="1"/>
  <c r="S64" i="1"/>
  <c r="L28" i="1"/>
  <c r="K64" i="1"/>
  <c r="D28" i="1"/>
  <c r="C64" i="1"/>
  <c r="T19" i="1"/>
  <c r="S57" i="1"/>
  <c r="L19" i="1"/>
  <c r="K57" i="1"/>
  <c r="U46" i="1" l="1"/>
  <c r="T78" i="1"/>
  <c r="M46" i="1"/>
  <c r="L78" i="1"/>
  <c r="E46" i="1"/>
  <c r="D78" i="1"/>
  <c r="U37" i="1"/>
  <c r="T71" i="1"/>
  <c r="M37" i="1"/>
  <c r="L71" i="1"/>
  <c r="E37" i="1"/>
  <c r="D71" i="1"/>
  <c r="U28" i="1"/>
  <c r="T64" i="1"/>
  <c r="M28" i="1"/>
  <c r="L64" i="1"/>
  <c r="E28" i="1"/>
  <c r="D64" i="1"/>
  <c r="U19" i="1"/>
  <c r="T57" i="1"/>
  <c r="M19" i="1"/>
  <c r="L57" i="1"/>
  <c r="V46" i="1" l="1"/>
  <c r="U78" i="1"/>
  <c r="N46" i="1"/>
  <c r="M78" i="1"/>
  <c r="F46" i="1"/>
  <c r="E78" i="1"/>
  <c r="V37" i="1"/>
  <c r="U71" i="1"/>
  <c r="N37" i="1"/>
  <c r="M71" i="1"/>
  <c r="F37" i="1"/>
  <c r="E71" i="1"/>
  <c r="V28" i="1"/>
  <c r="U64" i="1"/>
  <c r="N28" i="1"/>
  <c r="M64" i="1"/>
  <c r="F28" i="1"/>
  <c r="E64" i="1"/>
  <c r="V19" i="1"/>
  <c r="U57" i="1"/>
  <c r="N19" i="1"/>
  <c r="M57" i="1"/>
  <c r="W46" i="1" l="1"/>
  <c r="V78" i="1"/>
  <c r="O46" i="1"/>
  <c r="N78" i="1"/>
  <c r="G46" i="1"/>
  <c r="F78" i="1"/>
  <c r="W37" i="1"/>
  <c r="V71" i="1"/>
  <c r="O37" i="1"/>
  <c r="N71" i="1"/>
  <c r="G37" i="1"/>
  <c r="F71" i="1"/>
  <c r="W28" i="1"/>
  <c r="V64" i="1"/>
  <c r="O28" i="1"/>
  <c r="N64" i="1"/>
  <c r="G28" i="1"/>
  <c r="F64" i="1"/>
  <c r="W19" i="1"/>
  <c r="V57" i="1"/>
  <c r="O19" i="1"/>
  <c r="N57" i="1"/>
  <c r="X46" i="1" l="1"/>
  <c r="W78" i="1"/>
  <c r="P46" i="1"/>
  <c r="O78" i="1"/>
  <c r="H46" i="1"/>
  <c r="G78" i="1"/>
  <c r="X37" i="1"/>
  <c r="W71" i="1"/>
  <c r="P37" i="1"/>
  <c r="O71" i="1"/>
  <c r="H37" i="1"/>
  <c r="G71" i="1"/>
  <c r="X28" i="1"/>
  <c r="W64" i="1"/>
  <c r="P28" i="1"/>
  <c r="O64" i="1"/>
  <c r="H28" i="1"/>
  <c r="G64" i="1"/>
  <c r="X19" i="1"/>
  <c r="W57" i="1"/>
  <c r="P19" i="1"/>
  <c r="O57" i="1"/>
  <c r="Y46" i="1" l="1"/>
  <c r="Y78" i="1" s="1"/>
  <c r="X78" i="1"/>
  <c r="Q46" i="1"/>
  <c r="Q78" i="1" s="1"/>
  <c r="P78" i="1"/>
  <c r="I46" i="1"/>
  <c r="I78" i="1" s="1"/>
  <c r="H78" i="1"/>
  <c r="Y37" i="1"/>
  <c r="Y71" i="1" s="1"/>
  <c r="X71" i="1"/>
  <c r="Q37" i="1"/>
  <c r="Q71" i="1" s="1"/>
  <c r="P71" i="1"/>
  <c r="I37" i="1"/>
  <c r="I71" i="1" s="1"/>
  <c r="H71" i="1"/>
  <c r="Y28" i="1"/>
  <c r="Y64" i="1" s="1"/>
  <c r="X64" i="1"/>
  <c r="Q28" i="1"/>
  <c r="Q64" i="1" s="1"/>
  <c r="P64" i="1"/>
  <c r="I28" i="1"/>
  <c r="I64" i="1" s="1"/>
  <c r="H64" i="1"/>
  <c r="Y19" i="1"/>
  <c r="Y57" i="1" s="1"/>
  <c r="X57" i="1"/>
  <c r="Q19" i="1"/>
  <c r="Q57" i="1" s="1"/>
  <c r="P57" i="1"/>
  <c r="X9" i="1" l="1"/>
  <c r="X10" i="1" s="1"/>
  <c r="H9" i="1"/>
  <c r="H10" i="1" s="1"/>
  <c r="N9" i="1"/>
  <c r="N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CABS</author>
  </authors>
  <commentList>
    <comment ref="G5" authorId="0" shapeId="0" xr:uid="{00000000-0006-0000-0000-000001000000}">
      <text>
        <r>
          <rPr>
            <sz val="9"/>
            <color indexed="81"/>
            <rFont val="Consolas"/>
            <family val="3"/>
          </rPr>
          <t>Entrez le numéro Employé ICI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<sst xmlns="http://schemas.openxmlformats.org/spreadsheetml/2006/main" count="199" uniqueCount="68">
  <si>
    <t>L</t>
  </si>
  <si>
    <t>M</t>
  </si>
  <si>
    <t>J</t>
  </si>
  <si>
    <t>V</t>
  </si>
  <si>
    <t>S</t>
  </si>
  <si>
    <t>D</t>
  </si>
  <si>
    <t>Année</t>
  </si>
  <si>
    <t>Description</t>
  </si>
  <si>
    <t>RTT</t>
  </si>
  <si>
    <t>Arrêt Maladie</t>
  </si>
  <si>
    <t># Employé</t>
  </si>
  <si>
    <t>Nom</t>
  </si>
  <si>
    <t>Prénom</t>
  </si>
  <si>
    <t>RTT_Acc</t>
  </si>
  <si>
    <t>RTT_Pris</t>
  </si>
  <si>
    <t>Relevé de congés annuels</t>
  </si>
  <si>
    <t># Employé:</t>
  </si>
  <si>
    <t>Prénom &amp; Nom:</t>
  </si>
  <si>
    <t>1er mai : Fête du Travail</t>
  </si>
  <si>
    <t>1er novembre : la Toussaint.</t>
  </si>
  <si>
    <t>25 décembre : Noël.</t>
  </si>
  <si>
    <t>Les fêtes civiles</t>
  </si>
  <si>
    <t xml:space="preserve">8 mai : Fête de la Victoire </t>
  </si>
  <si>
    <t>14 juillet : Fête nationale française</t>
  </si>
  <si>
    <t>Les fêtes religieuses</t>
  </si>
  <si>
    <t xml:space="preserve">Date variable : Lundi de Pâques (1 jour après Pâques) </t>
  </si>
  <si>
    <t xml:space="preserve">Date variable : Jeudi de l'Ascension (39 jours après Pâques) </t>
  </si>
  <si>
    <t xml:space="preserve">Date variable : Lundi de Pentecôte (50 jours après Pâques) </t>
  </si>
  <si>
    <t>15 août : Assomption </t>
  </si>
  <si>
    <t>11 novembre : Armistice - Première Guerre mondiale</t>
  </si>
  <si>
    <t>1er janvier : « Jour de l'an »</t>
  </si>
  <si>
    <t>Dates</t>
  </si>
  <si>
    <t>Dimanche de Pâques</t>
  </si>
  <si>
    <t>e-Mail</t>
  </si>
  <si>
    <t>Codes</t>
  </si>
  <si>
    <t>4. Comment envoyer le relevé par e-mail (courriel)?</t>
  </si>
  <si>
    <t>Qui peut utliser ce fichier?</t>
  </si>
  <si>
    <t>À quoi sert ce fichier?</t>
  </si>
  <si>
    <t xml:space="preserve"> - Gestionnaire de congés, Secrétaire administrative,RH,etc.</t>
  </si>
  <si>
    <t>1. Comment entrer un nouvel employé?</t>
  </si>
  <si>
    <t>2. Comment entrer des congés payés et approuvés pour un employé?</t>
  </si>
  <si>
    <t>3. Comment produire un relevé de congés annuel pour un emloyé?</t>
  </si>
  <si>
    <t>FAQ</t>
  </si>
  <si>
    <t xml:space="preserve"> - Gérer les congés approuvés des employés d'une entreprise</t>
  </si>
  <si>
    <t>5. Puis-je changer les couleurs des codes?</t>
  </si>
  <si>
    <t xml:space="preserve"> - Aller dans le l'onglet du mois approprié, placez-vous à la date approprié, cliquez sur la cellule et sélectionnez le code de congé appropié. Enregistrez (Ctrl+S)</t>
  </si>
  <si>
    <r>
      <t xml:space="preserve"> </t>
    </r>
    <r>
      <rPr>
        <sz val="10"/>
        <color rgb="FFFF0000"/>
        <rFont val="Consolas"/>
        <family val="3"/>
      </rPr>
      <t>- Aller dans l'onglet "Employés", Remplir la ligne avec les infos requises et Enregistrer (Ctl+S)</t>
    </r>
  </si>
  <si>
    <r>
      <t xml:space="preserve"> </t>
    </r>
    <r>
      <rPr>
        <sz val="10"/>
        <color rgb="FFFF0000"/>
        <rFont val="Consolas"/>
        <family val="3"/>
      </rPr>
      <t>- il ne sera pas possible de changer les couleurs des codes</t>
    </r>
  </si>
  <si>
    <t xml:space="preserve"> - Dans l'onglet "Relevé", entrez le # Employé dans la cellule appropriée, la feuille se remplira automatiquement</t>
  </si>
  <si>
    <r>
      <t xml:space="preserve"> </t>
    </r>
    <r>
      <rPr>
        <sz val="10"/>
        <color rgb="FFFF0000"/>
        <rFont val="Consolas"/>
        <family val="3"/>
      </rPr>
      <t>- Dans l'onglet "Relevé", cliquez sur le bouton "Envoyer le relevé", le système vous demandera de d'enregistrer le fichier au format PDF. Donnez un nom à votre fichier. Ensuite une fenêtre Outlook s'ouvre contenant le fichier joint, un message automatisé et l'adresse courriel de l'employé</t>
    </r>
  </si>
  <si>
    <t>CP_Pris</t>
  </si>
  <si>
    <t>AM_Pris</t>
  </si>
  <si>
    <t>CP_Restant</t>
  </si>
  <si>
    <t>RTT_Restant</t>
  </si>
  <si>
    <t>AM_Restant</t>
  </si>
  <si>
    <t xml:space="preserve"> - Produire un relevé détaillé des congés annuels</t>
  </si>
  <si>
    <t xml:space="preserve"> - Envoyer un relevé détaillé à l'employé</t>
  </si>
  <si>
    <t>Vacances</t>
  </si>
  <si>
    <t>Férié</t>
  </si>
  <si>
    <t>VAC</t>
  </si>
  <si>
    <t>ARM</t>
  </si>
  <si>
    <t>VAC_Acc</t>
  </si>
  <si>
    <t>ARM_Acc</t>
  </si>
  <si>
    <t>Détails des congés:</t>
  </si>
  <si>
    <t>GTR40001</t>
  </si>
  <si>
    <t>Bruneau</t>
  </si>
  <si>
    <t>Normand</t>
  </si>
  <si>
    <t>nbruneau@technoref4.ca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</si>
</sst>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d"/>
    <numFmt numFmtId="166" formatCode="ddd"/>
    <numFmt numFmtId="167" formatCode="0_);[Red]\(0\)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Consolas"/>
      <family val="3"/>
    </font>
    <font>
      <sz val="11"/>
      <color theme="1"/>
      <name val="Consolas"/>
      <family val="3"/>
    </font>
    <font>
      <sz val="9"/>
      <color theme="1"/>
      <name val="Consolas"/>
      <family val="3"/>
    </font>
    <font>
      <sz val="10"/>
      <color theme="1"/>
      <name val="Consolas"/>
      <family val="3"/>
    </font>
    <font>
      <sz val="10"/>
      <color theme="0"/>
      <name val="Consolas"/>
      <family val="3"/>
    </font>
    <font>
      <b/>
      <sz val="10"/>
      <color theme="1"/>
      <name val="Consolas"/>
      <family val="3"/>
    </font>
    <font>
      <sz val="10"/>
      <color theme="6" tint="-0.499984740745262"/>
      <name val="Consolas"/>
      <family val="3"/>
    </font>
    <font>
      <sz val="10"/>
      <color theme="8" tint="-0.499984740745262"/>
      <name val="Consolas"/>
      <family val="3"/>
    </font>
    <font>
      <sz val="10"/>
      <color theme="3" tint="-0.499984740745262"/>
      <name val="Consolas"/>
      <family val="3"/>
    </font>
    <font>
      <b/>
      <u/>
      <sz val="10"/>
      <color theme="1"/>
      <name val="Consolas"/>
      <family val="3"/>
    </font>
    <font>
      <u/>
      <sz val="11"/>
      <color theme="10"/>
      <name val="Calibri"/>
      <family val="2"/>
      <scheme val="minor"/>
    </font>
    <font>
      <b/>
      <sz val="11"/>
      <color theme="1"/>
      <name val="Consolas"/>
      <family val="3"/>
    </font>
    <font>
      <b/>
      <sz val="10"/>
      <color theme="0"/>
      <name val="Consolas"/>
      <family val="3"/>
    </font>
    <font>
      <sz val="8"/>
      <color theme="1" tint="0.249977111117893"/>
      <name val="Consolas"/>
      <family val="3"/>
    </font>
    <font>
      <b/>
      <sz val="10"/>
      <color theme="6" tint="-0.499984740745262"/>
      <name val="Consolas"/>
      <family val="3"/>
    </font>
    <font>
      <sz val="7"/>
      <color theme="1"/>
      <name val="Consolas"/>
      <family val="3"/>
    </font>
    <font>
      <sz val="7"/>
      <color theme="0"/>
      <name val="Consolas"/>
      <family val="3"/>
    </font>
    <font>
      <b/>
      <sz val="9"/>
      <color theme="1"/>
      <name val="Consolas"/>
      <family val="3"/>
    </font>
    <font>
      <b/>
      <sz val="8"/>
      <color rgb="FF0000FF"/>
      <name val="Consolas"/>
      <family val="3"/>
    </font>
    <font>
      <sz val="11"/>
      <color rgb="FFFF0000"/>
      <name val="Consolas"/>
      <family val="3"/>
    </font>
    <font>
      <b/>
      <sz val="10"/>
      <color rgb="FF0000FF"/>
      <name val="Consolas"/>
      <family val="3"/>
    </font>
    <font>
      <sz val="10"/>
      <color rgb="FFFF0000"/>
      <name val="Consolas"/>
      <family val="3"/>
    </font>
    <font>
      <sz val="10"/>
      <color theme="6" tint="-0.499984740745262"/>
      <name val="Consolas"/>
      <family val="3"/>
    </font>
    <font>
      <b/>
      <sz val="10"/>
      <color theme="6" tint="-0.499984740745262"/>
      <name val="Consolas"/>
      <family val="3"/>
    </font>
    <font>
      <b/>
      <sz val="10"/>
      <color theme="9" tint="-0.499984740745262"/>
      <name val="Consolas"/>
      <family val="3"/>
    </font>
    <font>
      <b/>
      <sz val="13"/>
      <color theme="1"/>
      <name val="Consolas"/>
      <family val="3"/>
    </font>
    <font>
      <b/>
      <sz val="8"/>
      <color theme="1"/>
      <name val="Consolas"/>
      <family val="3"/>
    </font>
    <font>
      <b/>
      <sz val="10"/>
      <color rgb="FF0000FF"/>
      <name val="Constantia"/>
      <family val="1"/>
    </font>
    <font>
      <sz val="9"/>
      <color indexed="81"/>
      <name val="Tahoma"/>
      <family val="2"/>
    </font>
    <font>
      <sz val="9"/>
      <color indexed="81"/>
      <name val="Consolas"/>
      <family val="3"/>
    </font>
  </fonts>
  <fills count="1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164" fontId="5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165" fontId="1" fillId="0" borderId="0" xfId="0" applyNumberFormat="1" applyFont="1" applyFill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4" fillId="3" borderId="2" xfId="0" applyNumberFormat="1" applyFont="1" applyFill="1" applyBorder="1" applyAlignment="1" applyProtection="1">
      <alignment horizontal="center" vertical="center"/>
      <protection hidden="1"/>
    </xf>
    <xf numFmtId="165" fontId="9" fillId="5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3" fillId="9" borderId="4" xfId="0" applyFont="1" applyFill="1" applyBorder="1" applyProtection="1">
      <protection hidden="1"/>
    </xf>
    <xf numFmtId="0" fontId="13" fillId="9" borderId="5" xfId="0" applyFont="1" applyFill="1" applyBorder="1" applyProtection="1">
      <protection hidden="1"/>
    </xf>
    <xf numFmtId="0" fontId="13" fillId="9" borderId="6" xfId="0" applyFont="1" applyFill="1" applyBorder="1" applyProtection="1">
      <protection hidden="1"/>
    </xf>
    <xf numFmtId="0" fontId="8" fillId="10" borderId="7" xfId="0" applyFont="1" applyFill="1" applyBorder="1" applyProtection="1">
      <protection hidden="1"/>
    </xf>
    <xf numFmtId="0" fontId="8" fillId="10" borderId="8" xfId="0" applyFont="1" applyFill="1" applyBorder="1" applyProtection="1">
      <protection hidden="1"/>
    </xf>
    <xf numFmtId="0" fontId="8" fillId="10" borderId="9" xfId="0" applyFont="1" applyFill="1" applyBorder="1" applyProtection="1">
      <protection hidden="1"/>
    </xf>
    <xf numFmtId="0" fontId="8" fillId="11" borderId="7" xfId="0" applyFont="1" applyFill="1" applyBorder="1" applyProtection="1">
      <protection hidden="1"/>
    </xf>
    <xf numFmtId="0" fontId="8" fillId="11" borderId="8" xfId="0" applyFont="1" applyFill="1" applyBorder="1" applyProtection="1">
      <protection hidden="1"/>
    </xf>
    <xf numFmtId="0" fontId="8" fillId="11" borderId="9" xfId="0" applyFont="1" applyFill="1" applyBorder="1" applyProtection="1">
      <protection hidden="1"/>
    </xf>
    <xf numFmtId="0" fontId="8" fillId="11" borderId="10" xfId="0" applyFont="1" applyFill="1" applyBorder="1" applyProtection="1">
      <protection hidden="1"/>
    </xf>
    <xf numFmtId="0" fontId="8" fillId="11" borderId="11" xfId="0" applyFont="1" applyFill="1" applyBorder="1" applyProtection="1">
      <protection hidden="1"/>
    </xf>
    <xf numFmtId="0" fontId="8" fillId="11" borderId="3" xfId="0" applyFont="1" applyFill="1" applyBorder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hidden="1"/>
    </xf>
    <xf numFmtId="167" fontId="1" fillId="0" borderId="0" xfId="0" applyNumberFormat="1" applyFont="1" applyAlignment="1" applyProtection="1">
      <alignment horizontal="left" vertical="center"/>
      <protection hidden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4" fontId="4" fillId="0" borderId="0" xfId="0" applyNumberFormat="1" applyFont="1" applyAlignment="1" applyProtection="1">
      <alignment vertical="center"/>
      <protection hidden="1"/>
    </xf>
    <xf numFmtId="14" fontId="4" fillId="8" borderId="0" xfId="0" applyNumberFormat="1" applyFont="1" applyFill="1" applyAlignment="1" applyProtection="1">
      <alignment vertical="center"/>
      <protection hidden="1"/>
    </xf>
    <xf numFmtId="0" fontId="6" fillId="12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4" fillId="13" borderId="13" xfId="0" applyFont="1" applyFill="1" applyBorder="1" applyAlignment="1">
      <alignment vertical="center"/>
    </xf>
    <xf numFmtId="0" fontId="25" fillId="14" borderId="13" xfId="0" applyFont="1" applyFill="1" applyBorder="1" applyAlignment="1">
      <alignment vertical="center"/>
    </xf>
    <xf numFmtId="0" fontId="25" fillId="14" borderId="14" xfId="0" applyFont="1" applyFill="1" applyBorder="1" applyAlignment="1">
      <alignment vertical="center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" xfId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0" borderId="1" xfId="0" applyNumberFormat="1" applyFont="1" applyBorder="1" applyAlignment="1" applyProtection="1">
      <alignment horizontal="center" vertical="center"/>
      <protection hidden="1"/>
    </xf>
    <xf numFmtId="0" fontId="23" fillId="0" borderId="16" xfId="0" applyNumberFormat="1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hidden="1"/>
    </xf>
    <xf numFmtId="0" fontId="23" fillId="0" borderId="18" xfId="0" applyNumberFormat="1" applyFont="1" applyBorder="1" applyAlignment="1" applyProtection="1">
      <alignment horizontal="center" vertical="center"/>
      <protection hidden="1"/>
    </xf>
    <xf numFmtId="0" fontId="23" fillId="0" borderId="19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hidden="1"/>
    </xf>
    <xf numFmtId="165" fontId="14" fillId="0" borderId="8" xfId="0" applyNumberFormat="1" applyFont="1" applyBorder="1" applyAlignment="1" applyProtection="1">
      <alignment horizontal="center" vertical="center"/>
      <protection hidden="1"/>
    </xf>
    <xf numFmtId="165" fontId="14" fillId="15" borderId="8" xfId="0" applyNumberFormat="1" applyFont="1" applyFill="1" applyBorder="1" applyAlignment="1" applyProtection="1">
      <alignment horizontal="center" vertical="center"/>
      <protection hidden="1"/>
    </xf>
    <xf numFmtId="0" fontId="2" fillId="16" borderId="8" xfId="0" applyFont="1" applyFill="1" applyBorder="1" applyAlignment="1" applyProtection="1">
      <alignment vertical="center"/>
      <protection hidden="1"/>
    </xf>
    <xf numFmtId="0" fontId="2" fillId="7" borderId="8" xfId="0" applyFont="1" applyFill="1" applyBorder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2" fillId="17" borderId="8" xfId="0" applyFont="1" applyFill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167" fontId="1" fillId="0" borderId="0" xfId="0" applyNumberFormat="1" applyFont="1" applyAlignment="1" applyProtection="1">
      <alignment vertical="center"/>
      <protection hidden="1"/>
    </xf>
    <xf numFmtId="0" fontId="28" fillId="0" borderId="0" xfId="1" applyFont="1" applyAlignment="1">
      <alignment vertical="top"/>
    </xf>
    <xf numFmtId="0" fontId="16" fillId="0" borderId="0" xfId="0" applyFont="1" applyAlignment="1" applyProtection="1">
      <alignment horizontal="right"/>
      <protection hidden="1"/>
    </xf>
    <xf numFmtId="164" fontId="5" fillId="2" borderId="8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7" fontId="18" fillId="0" borderId="0" xfId="0" applyNumberFormat="1" applyFont="1" applyAlignment="1" applyProtection="1">
      <alignment horizontal="center" vertical="center"/>
      <protection hidden="1"/>
    </xf>
  </cellXfs>
  <cellStyles count="2">
    <cellStyle name="Lien hypertexte" xfId="1" builtinId="8"/>
    <cellStyle name="Normal" xfId="0" builtinId="0"/>
  </cellStyles>
  <dxfs count="319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onsolas"/>
        <scheme val="none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onsolas"/>
        <scheme val="none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onsolas"/>
        <scheme val="none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onsolas"/>
        <scheme val="none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scheme val="none"/>
      </font>
      <protection locked="1" hidden="1"/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ill>
        <patternFill patternType="lightUp"/>
      </fill>
    </dxf>
    <dxf>
      <font>
        <color theme="0"/>
      </font>
      <fill>
        <patternFill>
          <bgColor rgb="FFC0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general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onsolas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499984740745262"/>
        </patternFill>
      </fill>
    </dxf>
    <dxf>
      <font>
        <b/>
        <i val="0"/>
        <color rgb="FFFF0000"/>
      </font>
    </dxf>
    <dxf>
      <font>
        <b val="0"/>
        <i/>
        <color rgb="FFC00000"/>
      </font>
    </dxf>
    <dxf>
      <fill>
        <patternFill>
          <bgColor theme="0" tint="-0.49998474074526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8F8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0</xdr:row>
          <xdr:rowOff>99060</xdr:rowOff>
        </xdr:from>
        <xdr:to>
          <xdr:col>26</xdr:col>
          <xdr:colOff>0</xdr:colOff>
          <xdr:row>1</xdr:row>
          <xdr:rowOff>190500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A" sz="800" b="1" i="0" u="none" strike="noStrike" baseline="0">
                  <a:solidFill>
                    <a:srgbClr val="0000FF"/>
                  </a:solidFill>
                  <a:latin typeface="Consolas"/>
                </a:rPr>
                <a:t>Envoyer le relevé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213183</xdr:colOff>
      <xdr:row>0</xdr:row>
      <xdr:rowOff>571499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1996" cy="5714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M7" totalsRowShown="0" headerRowDxfId="239" dataDxfId="237" headerRowBorderDxfId="238" tableBorderDxfId="236" totalsRowBorderDxfId="235">
  <tableColumns count="13">
    <tableColumn id="1" xr3:uid="{00000000-0010-0000-0000-000001000000}" name="# Employé" dataDxfId="234"/>
    <tableColumn id="2" xr3:uid="{00000000-0010-0000-0000-000002000000}" name="Nom" dataDxfId="233"/>
    <tableColumn id="3" xr3:uid="{00000000-0010-0000-0000-000003000000}" name="Prénom" dataDxfId="232"/>
    <tableColumn id="4" xr3:uid="{00000000-0010-0000-0000-000004000000}" name="VAC_Acc" dataDxfId="231"/>
    <tableColumn id="5" xr3:uid="{00000000-0010-0000-0000-000005000000}" name="RTT_Acc" dataDxfId="230"/>
    <tableColumn id="6" xr3:uid="{00000000-0010-0000-0000-000006000000}" name="ARM_Acc" dataDxfId="229"/>
    <tableColumn id="7" xr3:uid="{00000000-0010-0000-0000-000007000000}" name="e-Mail" dataDxfId="228"/>
    <tableColumn id="9" xr3:uid="{00000000-0010-0000-0000-000009000000}" name="CP_Pris" dataDxfId="227">
      <calculatedColumnFormula>COUNTIF(Janvier!D4:AH4,Config!$A$2)+COUNTIF(Février!D4:AH4,Config!$A$2)+COUNTIF(Mars!D4:AH4,Config!$A$2)+COUNTIF(Avril!D4:AH4,Config!$A$2)+COUNTIF(Mai!D4:AH4,Config!$A$2)+COUNTIF(Juin!D4:AH4,Config!$A$2)+COUNTIF(Juillet!D4:AH4,Config!$A$2)+COUNTIF(Août!D4:AH4,Config!$A$2)+COUNTIF(Septembre!D4:AH4,Config!$A$2)+COUNTIF(Octobre!D4:AH4,Config!$A$2)+COUNTIF(Novembre!D4:AH4,Config!$A$2)+COUNTIF(Décembre!D4:AH4,Config!$A$2)</calculatedColumnFormula>
    </tableColumn>
    <tableColumn id="10" xr3:uid="{00000000-0010-0000-0000-00000A000000}" name="RTT_Pris" dataDxfId="226">
      <calculatedColumnFormula>COUNTIF(Janvier!E4:AI4,Config!$A$3)+COUNTIF(Février!E4:AI4,Config!$A$3)+COUNTIF(Mars!E4:AI4,Config!$A$3)+COUNTIF(Avril!E4:AI4,Config!$A$3)+COUNTIF(Mai!E4:AI4,Config!$A$3)+COUNTIF(Juin!E4:AI4,Config!$A$3)+COUNTIF(Juillet!E4:AI4,Config!$A$3)+COUNTIF(Août!E4:AI4,Config!$A$3)+COUNTIF(Septembre!E4:AI4,Config!$A$3)+COUNTIF(Octobre!E4:AI4,Config!$A$3)+COUNTIF(Novembre!E4:AI4,Config!$A$3)+COUNTIF(Décembre!E4:AI4,Config!$A$3)</calculatedColumnFormula>
    </tableColumn>
    <tableColumn id="11" xr3:uid="{00000000-0010-0000-0000-00000B000000}" name="AM_Pris" dataDxfId="225">
      <calculatedColumnFormula>COUNTIF(Janvier!F4:AJ4,Config!$A$4)+COUNTIF(Février!F4:AJ4,Config!$A$4)+COUNTIF(Mars!F4:AJ4,Config!$A$4)+COUNTIF(Avril!F4:AJ4,Config!$A$4)+COUNTIF(Mai!F4:AJ4,Config!$A$4)+COUNTIF(Juin!F4:AJ4,Config!$A$4)+COUNTIF(Juillet!F4:AJ4,Config!$A$4)+COUNTIF(Août!F4:AJ4,Config!$A$4)+COUNTIF(Septembre!F4:AJ4,Config!$A$4)+COUNTIF(Octobre!F4:AJ4,Config!$A$4)+COUNTIF(Novembre!F4:AJ4,Config!$A$4)+COUNTIF(Décembre!F4:AJ4,Config!$A$4)</calculatedColumnFormula>
    </tableColumn>
    <tableColumn id="12" xr3:uid="{00000000-0010-0000-0000-00000C000000}" name="CP_Restant" dataDxfId="224">
      <calculatedColumnFormula>Tableau3[[#This Row],[VAC_Acc]]-Tableau3[[#This Row],[CP_Pris]]</calculatedColumnFormula>
    </tableColumn>
    <tableColumn id="13" xr3:uid="{00000000-0010-0000-0000-00000D000000}" name="RTT_Restant" dataDxfId="223">
      <calculatedColumnFormula>Tableau3[[#This Row],[RTT_Acc]]-Tableau3[[#This Row],[RTT_Pris]]</calculatedColumnFormula>
    </tableColumn>
    <tableColumn id="14" xr3:uid="{00000000-0010-0000-0000-00000E000000}" name="AM_Restant" dataDxfId="222">
      <calculatedColumnFormula>Tableau3[[#This Row],[ARM_Acc]]-Tableau3[[#This Row],[AM_Pris]]</calculatedColumnFormula>
    </tableColumn>
  </tableColumns>
  <tableStyleInfo name="TableStyleMedium2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A3:C9" totalsRowShown="0" headerRowDxfId="202" dataDxfId="201">
  <tableColumns count="3">
    <tableColumn id="1" xr3:uid="{00000000-0010-0000-0100-000001000000}" name="# Employé" dataDxfId="200">
      <calculatedColumnFormula>IF(Employés!A2&lt;&gt;"",Employés!A2,"")</calculatedColumnFormula>
    </tableColumn>
    <tableColumn id="2" xr3:uid="{00000000-0010-0000-0100-000002000000}" name="Nom" dataDxfId="199">
      <calculatedColumnFormula>IF(Employés!B2&lt;&gt;"",Employés!B2,"")</calculatedColumnFormula>
    </tableColumn>
    <tableColumn id="3" xr3:uid="{00000000-0010-0000-0100-000003000000}" name="Prénom" dataDxfId="198">
      <calculatedColumnFormula>IF(Employés!C2&lt;&gt;"",Employés!C2,"")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Janvier:D&#233;cembr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2060"/>
    <pageSetUpPr fitToPage="1"/>
  </sheetPr>
  <dimension ref="A1:CI91"/>
  <sheetViews>
    <sheetView showGridLines="0" tabSelected="1" zoomScale="96" zoomScaleNormal="96" workbookViewId="0">
      <selection activeCell="BG3" sqref="BG3"/>
    </sheetView>
  </sheetViews>
  <sheetFormatPr baseColWidth="10" defaultColWidth="2.88671875" defaultRowHeight="14.4" x14ac:dyDescent="0.3"/>
  <cols>
    <col min="1" max="26" width="3.109375" style="4" customWidth="1"/>
    <col min="27" max="86" width="2.88671875" style="4" customWidth="1"/>
    <col min="87" max="87" width="2.88671875" style="7"/>
    <col min="88" max="16384" width="2.88671875" style="4"/>
  </cols>
  <sheetData>
    <row r="1" spans="1:29" ht="46.2" customHeight="1" x14ac:dyDescent="0.3">
      <c r="A1" s="37" t="str">
        <f>IFERROR(VLOOKUP(employe_ID,Tableau3[],7,0),"")</f>
        <v>nbruneau@technoref4.ca</v>
      </c>
      <c r="B1" s="69"/>
      <c r="C1" s="70"/>
      <c r="D1" s="70"/>
      <c r="E1" s="70"/>
      <c r="F1" s="7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9" ht="24" customHeight="1" x14ac:dyDescent="0.3">
      <c r="A2" s="8"/>
      <c r="B2" s="70"/>
      <c r="C2" s="70"/>
      <c r="D2" s="70"/>
      <c r="E2" s="70"/>
      <c r="F2" s="70"/>
      <c r="G2" s="84" t="s">
        <v>15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"/>
      <c r="V2" s="8"/>
      <c r="W2" s="8"/>
      <c r="X2" s="8"/>
      <c r="Y2" s="8"/>
      <c r="Z2" s="8"/>
      <c r="AA2" s="8"/>
      <c r="AB2" s="8"/>
    </row>
    <row r="3" spans="1:29" ht="15" customHeight="1" x14ac:dyDescent="0.3">
      <c r="A3" s="8"/>
      <c r="B3" s="70"/>
      <c r="C3" s="70"/>
      <c r="D3" s="70"/>
      <c r="E3" s="70"/>
      <c r="F3" s="70"/>
      <c r="G3" s="8"/>
      <c r="H3" s="8"/>
      <c r="I3" s="85" t="str">
        <f>"du "&amp;TEXT(DATE(ref_annee,1,1),"j mmm")&amp;" au "&amp;TEXT(DATE(ref_annee,12,31),"j mmm aaaa")</f>
        <v>du 1 janv au 31 déc 2018</v>
      </c>
      <c r="J3" s="85"/>
      <c r="K3" s="85"/>
      <c r="L3" s="85"/>
      <c r="M3" s="85"/>
      <c r="N3" s="85"/>
      <c r="O3" s="85"/>
      <c r="P3" s="85"/>
      <c r="Q3" s="85"/>
      <c r="R3" s="85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9" ht="11.4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9" ht="15" customHeight="1" x14ac:dyDescent="0.3">
      <c r="A5" s="8"/>
      <c r="B5" s="8"/>
      <c r="C5" s="86" t="s">
        <v>16</v>
      </c>
      <c r="D5" s="86"/>
      <c r="E5" s="86"/>
      <c r="F5" s="86"/>
      <c r="G5" s="87" t="s">
        <v>64</v>
      </c>
      <c r="H5" s="87"/>
      <c r="I5" s="87"/>
      <c r="J5" s="87"/>
      <c r="K5" s="8"/>
      <c r="L5" s="8"/>
      <c r="M5" s="86" t="s">
        <v>17</v>
      </c>
      <c r="N5" s="86"/>
      <c r="O5" s="86"/>
      <c r="P5" s="86"/>
      <c r="Q5" s="86"/>
      <c r="R5" s="88" t="str">
        <f>PROPER(IF(employe_ID="","Entrer un # employé",IFERROR(VLOOKUP(employe_ID,employes,3,0)&amp;" "&amp;VLOOKUP(employe_ID,employes,2,0),"# Employé inexistant")))</f>
        <v>Normand Bruneau</v>
      </c>
      <c r="S5" s="88"/>
      <c r="T5" s="88"/>
      <c r="U5" s="88"/>
      <c r="V5" s="88"/>
      <c r="W5" s="88"/>
      <c r="X5" s="88"/>
      <c r="Y5" s="88"/>
      <c r="Z5" s="8"/>
      <c r="AA5" s="8"/>
      <c r="AB5" s="8"/>
    </row>
    <row r="6" spans="1:29" ht="12.6" customHeight="1" x14ac:dyDescent="0.3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15" customHeight="1" x14ac:dyDescent="0.3">
      <c r="A7" s="8"/>
      <c r="B7" s="8"/>
      <c r="C7" s="89" t="s">
        <v>63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"/>
      <c r="AA7" s="8"/>
      <c r="AB7" s="8"/>
    </row>
    <row r="8" spans="1:29" ht="10.050000000000001" customHeight="1" x14ac:dyDescent="0.3">
      <c r="A8" s="8"/>
      <c r="B8" s="8"/>
      <c r="C8" s="18" t="str">
        <f>$I$48&amp;"_Acc:"</f>
        <v>Vacances_Acc:</v>
      </c>
      <c r="D8" s="10"/>
      <c r="E8" s="10"/>
      <c r="H8" s="79">
        <f>IFERROR(VLOOKUP(employe_ID,employes,4,0),"")</f>
        <v>25</v>
      </c>
      <c r="I8" s="10"/>
      <c r="J8" s="10"/>
      <c r="K8" s="18" t="str">
        <f>$N$48&amp;"_Acc:"</f>
        <v>RTT_Acc:</v>
      </c>
      <c r="L8" s="10"/>
      <c r="M8" s="10"/>
      <c r="N8" s="11">
        <f>IFERROR(VLOOKUP(employe_ID,employes,5,0),"")</f>
        <v>5</v>
      </c>
      <c r="O8" s="10"/>
      <c r="P8" s="10"/>
      <c r="Q8" s="10"/>
      <c r="R8" s="18" t="str">
        <f>$R$48&amp;"_Acc:"</f>
        <v>Arrêt Maladie_Acc:</v>
      </c>
      <c r="T8" s="10"/>
      <c r="U8" s="10"/>
      <c r="W8" s="10"/>
      <c r="X8" s="11">
        <f>IFERROR(VLOOKUP(employe_ID,employes,6,0),"")</f>
        <v>3</v>
      </c>
      <c r="Z8" s="8"/>
      <c r="AA8" s="8"/>
      <c r="AB8" s="8"/>
    </row>
    <row r="9" spans="1:29" ht="10.050000000000001" customHeight="1" x14ac:dyDescent="0.3">
      <c r="A9" s="8"/>
      <c r="B9" s="8"/>
      <c r="C9" s="18" t="str">
        <f>$I$48&amp;"_Prises:"</f>
        <v>Vacances_Prises:</v>
      </c>
      <c r="D9" s="10"/>
      <c r="E9" s="10"/>
      <c r="G9" s="10"/>
      <c r="H9" s="11">
        <f>IF(H8&lt;&gt;"",COUNTIF($C$52:$Y$78,Config!$A$2),"")</f>
        <v>15</v>
      </c>
      <c r="J9" s="10"/>
      <c r="K9" s="18" t="str">
        <f>$N$48&amp;"_Pris:"</f>
        <v>RTT_Pris:</v>
      </c>
      <c r="L9" s="10"/>
      <c r="M9" s="10"/>
      <c r="N9" s="11">
        <f>IF(N8&lt;&gt;"",COUNTIF($C$52:$Y$78,Config!$A$3),"")</f>
        <v>0</v>
      </c>
      <c r="O9" s="10"/>
      <c r="P9" s="10"/>
      <c r="Q9" s="10"/>
      <c r="R9" s="18" t="str">
        <f>$R$48&amp;"_Pris:"</f>
        <v>Arrêt Maladie_Pris:</v>
      </c>
      <c r="T9" s="10"/>
      <c r="U9" s="10"/>
      <c r="W9" s="10"/>
      <c r="X9" s="11">
        <f>IF(X8&lt;&gt;"",COUNTIF($C$52:$Y$78,Config!$A$4),"")</f>
        <v>0</v>
      </c>
      <c r="Z9" s="8"/>
      <c r="AA9" s="8"/>
      <c r="AB9" s="8"/>
    </row>
    <row r="10" spans="1:29" ht="10.050000000000001" customHeight="1" x14ac:dyDescent="0.3">
      <c r="A10" s="8"/>
      <c r="B10" s="8"/>
      <c r="C10" s="18" t="str">
        <f>$I$48&amp;"_Solde:"</f>
        <v>Vacances_Solde:</v>
      </c>
      <c r="D10" s="10"/>
      <c r="E10" s="10"/>
      <c r="F10" s="38"/>
      <c r="H10" s="90">
        <f>IFERROR((H8-H9),"")</f>
        <v>10</v>
      </c>
      <c r="I10" s="90"/>
      <c r="J10" s="10"/>
      <c r="K10" s="18" t="str">
        <f>$N$48&amp;"_Solde:"</f>
        <v>RTT_Solde:</v>
      </c>
      <c r="L10" s="10"/>
      <c r="M10" s="10"/>
      <c r="N10" s="91">
        <f>IFERROR((N8-N9),"")</f>
        <v>5</v>
      </c>
      <c r="O10" s="91"/>
      <c r="Q10" s="10"/>
      <c r="R10" s="18" t="str">
        <f>$R$48&amp;"_Solde:"</f>
        <v>Arrêt Maladie_Solde:</v>
      </c>
      <c r="T10" s="10"/>
      <c r="U10" s="10"/>
      <c r="V10" s="10"/>
      <c r="X10" s="80">
        <f>IFERROR((X8-X9),"")</f>
        <v>3</v>
      </c>
      <c r="Z10" s="8"/>
      <c r="AA10" s="8"/>
      <c r="AB10" s="8"/>
    </row>
    <row r="11" spans="1:29" ht="15" customHeight="1" x14ac:dyDescent="0.3">
      <c r="A11" s="8"/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8"/>
      <c r="AA11" s="8"/>
      <c r="AB11" s="8"/>
    </row>
    <row r="12" spans="1:29" ht="15" customHeight="1" x14ac:dyDescent="0.3">
      <c r="A12" s="8"/>
      <c r="B12" s="8"/>
      <c r="C12" s="83">
        <f>EDATE(DATE(ref_annee,1,1),0)</f>
        <v>43101</v>
      </c>
      <c r="D12" s="83"/>
      <c r="E12" s="83"/>
      <c r="F12" s="83"/>
      <c r="G12" s="83"/>
      <c r="H12" s="83"/>
      <c r="I12" s="83"/>
      <c r="J12" s="8"/>
      <c r="K12" s="83">
        <f>EDATE(DATE(ref_annee,1,1),1)</f>
        <v>43132</v>
      </c>
      <c r="L12" s="83"/>
      <c r="M12" s="83"/>
      <c r="N12" s="83"/>
      <c r="O12" s="83"/>
      <c r="P12" s="83"/>
      <c r="Q12" s="83"/>
      <c r="R12" s="8"/>
      <c r="S12" s="83">
        <f>EDATE(DATE(ref_annee,1,1),2)</f>
        <v>43160</v>
      </c>
      <c r="T12" s="83"/>
      <c r="U12" s="83"/>
      <c r="V12" s="83"/>
      <c r="W12" s="83"/>
      <c r="X12" s="83"/>
      <c r="Y12" s="83"/>
      <c r="Z12" s="8"/>
      <c r="AA12" s="8"/>
      <c r="AB12" s="8"/>
    </row>
    <row r="13" spans="1:29" ht="15" customHeight="1" x14ac:dyDescent="0.3">
      <c r="A13" s="8"/>
      <c r="B13" s="8"/>
      <c r="C13" s="71" t="s">
        <v>0</v>
      </c>
      <c r="D13" s="71" t="s">
        <v>1</v>
      </c>
      <c r="E13" s="71" t="s">
        <v>1</v>
      </c>
      <c r="F13" s="71" t="s">
        <v>2</v>
      </c>
      <c r="G13" s="71" t="s">
        <v>3</v>
      </c>
      <c r="H13" s="71" t="s">
        <v>4</v>
      </c>
      <c r="I13" s="71" t="s">
        <v>5</v>
      </c>
      <c r="J13" s="8"/>
      <c r="K13" s="71" t="s">
        <v>0</v>
      </c>
      <c r="L13" s="71" t="s">
        <v>1</v>
      </c>
      <c r="M13" s="71" t="s">
        <v>1</v>
      </c>
      <c r="N13" s="71" t="s">
        <v>2</v>
      </c>
      <c r="O13" s="71" t="s">
        <v>3</v>
      </c>
      <c r="P13" s="71" t="s">
        <v>4</v>
      </c>
      <c r="Q13" s="71" t="s">
        <v>5</v>
      </c>
      <c r="R13" s="8"/>
      <c r="S13" s="71" t="s">
        <v>0</v>
      </c>
      <c r="T13" s="71" t="s">
        <v>1</v>
      </c>
      <c r="U13" s="71" t="s">
        <v>1</v>
      </c>
      <c r="V13" s="71" t="s">
        <v>2</v>
      </c>
      <c r="W13" s="71" t="s">
        <v>3</v>
      </c>
      <c r="X13" s="71" t="s">
        <v>4</v>
      </c>
      <c r="Y13" s="71" t="s">
        <v>5</v>
      </c>
      <c r="Z13" s="8"/>
      <c r="AA13" s="8"/>
      <c r="AB13" s="8"/>
      <c r="AC13" s="46" t="s">
        <v>37</v>
      </c>
    </row>
    <row r="14" spans="1:29" ht="15" customHeight="1" x14ac:dyDescent="0.3">
      <c r="A14" s="8"/>
      <c r="B14" s="8"/>
      <c r="C14" s="72">
        <f>IF(WEEKDAY(C12)=2,C12,"")</f>
        <v>43101</v>
      </c>
      <c r="D14" s="72">
        <f>IF(C14&lt;&gt;"",C14+1,IF(WEEKDAY(C12)=3,C12,""))</f>
        <v>43102</v>
      </c>
      <c r="E14" s="72">
        <f>IF(D14&lt;&gt;"",D14+1,IF(WEEKDAY(C12)=4,C12,""))</f>
        <v>43103</v>
      </c>
      <c r="F14" s="72">
        <f>IF(E14&lt;&gt;"",E14+1,IF(WEEKDAY(C12)=5,C12,""))</f>
        <v>43104</v>
      </c>
      <c r="G14" s="72">
        <f>IF(F14&lt;&gt;"",F14+1,IF(WEEKDAY(C12)=6,C12,""))</f>
        <v>43105</v>
      </c>
      <c r="H14" s="73">
        <f>IF(G14&lt;&gt;"",G14+1,IF(WEEKDAY(C12)=7,C12,""))</f>
        <v>43106</v>
      </c>
      <c r="I14" s="73">
        <f>IF(H14&lt;&gt;"",H14+1,IF(WEEKDAY(C12)=1,C12,""))</f>
        <v>43107</v>
      </c>
      <c r="J14" s="8"/>
      <c r="K14" s="72" t="str">
        <f>IF(WEEKDAY(K12)=2,K12,"")</f>
        <v/>
      </c>
      <c r="L14" s="72" t="str">
        <f>IF(K14&lt;&gt;"",K14+1,IF(WEEKDAY(K12)=3,K12,""))</f>
        <v/>
      </c>
      <c r="M14" s="72" t="str">
        <f>IF(L14&lt;&gt;"",L14+1,IF(WEEKDAY(K12)=4,K12,""))</f>
        <v/>
      </c>
      <c r="N14" s="72">
        <f>IF(M14&lt;&gt;"",M14+1,IF(WEEKDAY(K12)=5,K12,""))</f>
        <v>43132</v>
      </c>
      <c r="O14" s="72">
        <f>IF(N14&lt;&gt;"",N14+1,IF(WEEKDAY(K12)=6,K12,""))</f>
        <v>43133</v>
      </c>
      <c r="P14" s="73">
        <f>IF(O14&lt;&gt;"",O14+1,IF(WEEKDAY(K12)=7,K12,""))</f>
        <v>43134</v>
      </c>
      <c r="Q14" s="73">
        <f>IF(P14&lt;&gt;"",P14+1,IF(WEEKDAY(K12)=1,K12,""))</f>
        <v>43135</v>
      </c>
      <c r="R14" s="8"/>
      <c r="S14" s="72" t="str">
        <f>IF(WEEKDAY(S12)=2,S12,"")</f>
        <v/>
      </c>
      <c r="T14" s="72" t="str">
        <f>IF(S14&lt;&gt;"",S14+1,IF(WEEKDAY(S12)=3,S12,""))</f>
        <v/>
      </c>
      <c r="U14" s="72" t="str">
        <f>IF(T14&lt;&gt;"",T14+1,IF(WEEKDAY(S12)=4,S12,""))</f>
        <v/>
      </c>
      <c r="V14" s="72">
        <f>IF(U14&lt;&gt;"",U14+1,IF(WEEKDAY(S12)=5,S12,""))</f>
        <v>43160</v>
      </c>
      <c r="W14" s="72">
        <f>IF(V14&lt;&gt;"",V14+1,IF(WEEKDAY(S12)=6,S12,""))</f>
        <v>43161</v>
      </c>
      <c r="X14" s="73">
        <f>IF(W14&lt;&gt;"",W14+1,IF(WEEKDAY(S12)=7,S12,""))</f>
        <v>43162</v>
      </c>
      <c r="Y14" s="73">
        <f>IF(X14&lt;&gt;"",X14+1,IF(WEEKDAY(S12)=1,S12,""))</f>
        <v>43163</v>
      </c>
      <c r="Z14" s="8"/>
      <c r="AA14" s="8"/>
      <c r="AB14" s="8"/>
      <c r="AC14" s="45" t="s">
        <v>43</v>
      </c>
    </row>
    <row r="15" spans="1:29" ht="15" customHeight="1" x14ac:dyDescent="0.3">
      <c r="A15" s="8"/>
      <c r="B15" s="8"/>
      <c r="C15" s="72">
        <f>I14+1</f>
        <v>43108</v>
      </c>
      <c r="D15" s="72">
        <f>C15+1</f>
        <v>43109</v>
      </c>
      <c r="E15" s="72">
        <f t="shared" ref="E15:I15" si="0">D15+1</f>
        <v>43110</v>
      </c>
      <c r="F15" s="72">
        <f t="shared" si="0"/>
        <v>43111</v>
      </c>
      <c r="G15" s="72">
        <f t="shared" si="0"/>
        <v>43112</v>
      </c>
      <c r="H15" s="73">
        <f t="shared" si="0"/>
        <v>43113</v>
      </c>
      <c r="I15" s="73">
        <f t="shared" si="0"/>
        <v>43114</v>
      </c>
      <c r="J15" s="8"/>
      <c r="K15" s="72">
        <f>Q14+1</f>
        <v>43136</v>
      </c>
      <c r="L15" s="72">
        <f>K15+1</f>
        <v>43137</v>
      </c>
      <c r="M15" s="72">
        <f t="shared" ref="M15:Q15" si="1">L15+1</f>
        <v>43138</v>
      </c>
      <c r="N15" s="72">
        <f t="shared" si="1"/>
        <v>43139</v>
      </c>
      <c r="O15" s="72">
        <f t="shared" si="1"/>
        <v>43140</v>
      </c>
      <c r="P15" s="73">
        <f t="shared" si="1"/>
        <v>43141</v>
      </c>
      <c r="Q15" s="73">
        <f t="shared" si="1"/>
        <v>43142</v>
      </c>
      <c r="R15" s="8"/>
      <c r="S15" s="72">
        <f>Y14+1</f>
        <v>43164</v>
      </c>
      <c r="T15" s="72">
        <f>S15+1</f>
        <v>43165</v>
      </c>
      <c r="U15" s="72">
        <f t="shared" ref="U15:Y15" si="2">T15+1</f>
        <v>43166</v>
      </c>
      <c r="V15" s="72">
        <f t="shared" si="2"/>
        <v>43167</v>
      </c>
      <c r="W15" s="72">
        <f t="shared" si="2"/>
        <v>43168</v>
      </c>
      <c r="X15" s="73">
        <f t="shared" si="2"/>
        <v>43169</v>
      </c>
      <c r="Y15" s="73">
        <f t="shared" si="2"/>
        <v>43170</v>
      </c>
      <c r="Z15" s="8"/>
      <c r="AA15" s="8"/>
      <c r="AB15" s="8"/>
      <c r="AC15" s="45" t="s">
        <v>55</v>
      </c>
    </row>
    <row r="16" spans="1:29" ht="15" customHeight="1" x14ac:dyDescent="0.3">
      <c r="A16" s="8"/>
      <c r="B16" s="8"/>
      <c r="C16" s="72">
        <f t="shared" ref="C16:C17" si="3">I15+1</f>
        <v>43115</v>
      </c>
      <c r="D16" s="72">
        <f t="shared" ref="D16:I16" si="4">C16+1</f>
        <v>43116</v>
      </c>
      <c r="E16" s="72">
        <f t="shared" si="4"/>
        <v>43117</v>
      </c>
      <c r="F16" s="72">
        <f t="shared" si="4"/>
        <v>43118</v>
      </c>
      <c r="G16" s="72">
        <f t="shared" si="4"/>
        <v>43119</v>
      </c>
      <c r="H16" s="73">
        <f t="shared" si="4"/>
        <v>43120</v>
      </c>
      <c r="I16" s="73">
        <f t="shared" si="4"/>
        <v>43121</v>
      </c>
      <c r="J16" s="8"/>
      <c r="K16" s="72">
        <f t="shared" ref="K16:K17" si="5">Q15+1</f>
        <v>43143</v>
      </c>
      <c r="L16" s="72">
        <f t="shared" ref="L16:Q16" si="6">K16+1</f>
        <v>43144</v>
      </c>
      <c r="M16" s="72">
        <f t="shared" si="6"/>
        <v>43145</v>
      </c>
      <c r="N16" s="72">
        <f t="shared" si="6"/>
        <v>43146</v>
      </c>
      <c r="O16" s="72">
        <f t="shared" si="6"/>
        <v>43147</v>
      </c>
      <c r="P16" s="73">
        <f t="shared" si="6"/>
        <v>43148</v>
      </c>
      <c r="Q16" s="73">
        <f t="shared" si="6"/>
        <v>43149</v>
      </c>
      <c r="R16" s="8"/>
      <c r="S16" s="72">
        <f t="shared" ref="S16:S17" si="7">Y15+1</f>
        <v>43171</v>
      </c>
      <c r="T16" s="72">
        <f t="shared" ref="T16:Y16" si="8">S16+1</f>
        <v>43172</v>
      </c>
      <c r="U16" s="72">
        <f t="shared" si="8"/>
        <v>43173</v>
      </c>
      <c r="V16" s="72">
        <f t="shared" si="8"/>
        <v>43174</v>
      </c>
      <c r="W16" s="72">
        <f t="shared" si="8"/>
        <v>43175</v>
      </c>
      <c r="X16" s="73">
        <f t="shared" si="8"/>
        <v>43176</v>
      </c>
      <c r="Y16" s="73">
        <f t="shared" si="8"/>
        <v>43177</v>
      </c>
      <c r="Z16" s="8"/>
      <c r="AA16" s="8"/>
      <c r="AB16" s="8"/>
      <c r="AC16" s="45" t="s">
        <v>56</v>
      </c>
    </row>
    <row r="17" spans="1:29" ht="15" customHeight="1" x14ac:dyDescent="0.3">
      <c r="A17" s="8"/>
      <c r="B17" s="8"/>
      <c r="C17" s="72">
        <f t="shared" si="3"/>
        <v>43122</v>
      </c>
      <c r="D17" s="72">
        <f t="shared" ref="D17:I17" si="9">C17+1</f>
        <v>43123</v>
      </c>
      <c r="E17" s="72">
        <f t="shared" si="9"/>
        <v>43124</v>
      </c>
      <c r="F17" s="72">
        <f t="shared" si="9"/>
        <v>43125</v>
      </c>
      <c r="G17" s="72">
        <f t="shared" si="9"/>
        <v>43126</v>
      </c>
      <c r="H17" s="73">
        <f t="shared" si="9"/>
        <v>43127</v>
      </c>
      <c r="I17" s="73">
        <f t="shared" si="9"/>
        <v>43128</v>
      </c>
      <c r="J17" s="8"/>
      <c r="K17" s="72">
        <f t="shared" si="5"/>
        <v>43150</v>
      </c>
      <c r="L17" s="72">
        <f t="shared" ref="L17:Q17" si="10">K17+1</f>
        <v>43151</v>
      </c>
      <c r="M17" s="72">
        <f t="shared" si="10"/>
        <v>43152</v>
      </c>
      <c r="N17" s="72">
        <f t="shared" si="10"/>
        <v>43153</v>
      </c>
      <c r="O17" s="72">
        <f t="shared" si="10"/>
        <v>43154</v>
      </c>
      <c r="P17" s="73">
        <f t="shared" si="10"/>
        <v>43155</v>
      </c>
      <c r="Q17" s="73">
        <f t="shared" si="10"/>
        <v>43156</v>
      </c>
      <c r="R17" s="8"/>
      <c r="S17" s="72">
        <f t="shared" si="7"/>
        <v>43178</v>
      </c>
      <c r="T17" s="72">
        <f t="shared" ref="T17:Y17" si="11">S17+1</f>
        <v>43179</v>
      </c>
      <c r="U17" s="72">
        <f t="shared" si="11"/>
        <v>43180</v>
      </c>
      <c r="V17" s="72">
        <f t="shared" si="11"/>
        <v>43181</v>
      </c>
      <c r="W17" s="72">
        <f t="shared" si="11"/>
        <v>43182</v>
      </c>
      <c r="X17" s="73">
        <f t="shared" si="11"/>
        <v>43183</v>
      </c>
      <c r="Y17" s="73">
        <f t="shared" si="11"/>
        <v>43184</v>
      </c>
      <c r="Z17" s="8"/>
      <c r="AA17" s="8"/>
      <c r="AB17" s="8"/>
      <c r="AC17" s="46" t="s">
        <v>36</v>
      </c>
    </row>
    <row r="18" spans="1:29" ht="15" customHeight="1" x14ac:dyDescent="0.3">
      <c r="A18" s="8"/>
      <c r="B18" s="8"/>
      <c r="C18" s="72">
        <f>IF(I17&lt;EOMONTH(C12,0),I17+1,"")</f>
        <v>43129</v>
      </c>
      <c r="D18" s="72">
        <f>IF(C18&lt;EOMONTH(C12,0),C18+1,"")</f>
        <v>43130</v>
      </c>
      <c r="E18" s="72">
        <f>IF(D18&lt;EOMONTH(C12,0),D18+1,"")</f>
        <v>43131</v>
      </c>
      <c r="F18" s="72" t="str">
        <f>IF(E18&lt;EOMONTH(C12,0),E18+1,"")</f>
        <v/>
      </c>
      <c r="G18" s="72" t="str">
        <f>IF(F18&lt;EOMONTH(C12,0),F18+1,"")</f>
        <v/>
      </c>
      <c r="H18" s="72" t="str">
        <f>IF(G18&lt;EOMONTH(C12,0),G18+1,"")</f>
        <v/>
      </c>
      <c r="I18" s="72" t="str">
        <f>IF(H18&lt;EOMONTH(C12,0),H18+1,"")</f>
        <v/>
      </c>
      <c r="J18" s="8"/>
      <c r="K18" s="72">
        <f>IF(Q17&lt;EOMONTH(K12,0),Q17+1,"")</f>
        <v>43157</v>
      </c>
      <c r="L18" s="72">
        <f>IF(K18&lt;EOMONTH(K12,0),K18+1,"")</f>
        <v>43158</v>
      </c>
      <c r="M18" s="72">
        <f>IF(L18&lt;EOMONTH(K12,0),L18+1,"")</f>
        <v>43159</v>
      </c>
      <c r="N18" s="72" t="str">
        <f>IF(M18&lt;EOMONTH(K12,0),M18+1,"")</f>
        <v/>
      </c>
      <c r="O18" s="72" t="str">
        <f>IF(N18&lt;EOMONTH(K12,0),N18+1,"")</f>
        <v/>
      </c>
      <c r="P18" s="72" t="str">
        <f>IF(O18&lt;EOMONTH(K12,0),O18+1,"")</f>
        <v/>
      </c>
      <c r="Q18" s="72" t="str">
        <f>IF(P18&lt;EOMONTH(K12,0),P18+1,"")</f>
        <v/>
      </c>
      <c r="R18" s="8"/>
      <c r="S18" s="72">
        <f>IF(Y17&lt;EOMONTH(S12,0),Y17+1,"")</f>
        <v>43185</v>
      </c>
      <c r="T18" s="72">
        <f>IF(S18&lt;EOMONTH(S12,0),S18+1,"")</f>
        <v>43186</v>
      </c>
      <c r="U18" s="72">
        <f>IF(T18&lt;EOMONTH(S12,0),T18+1,"")</f>
        <v>43187</v>
      </c>
      <c r="V18" s="72">
        <f>IF(U18&lt;EOMONTH(S12,0),U18+1,"")</f>
        <v>43188</v>
      </c>
      <c r="W18" s="72">
        <f>IF(V18&lt;EOMONTH(S12,0),V18+1,"")</f>
        <v>43189</v>
      </c>
      <c r="X18" s="72">
        <f>IF(W18&lt;EOMONTH(S12,0),W18+1,"")</f>
        <v>43190</v>
      </c>
      <c r="Y18" s="72" t="str">
        <f>IF(X18&lt;EOMONTH(S12,0),X18+1,"")</f>
        <v/>
      </c>
      <c r="Z18" s="8"/>
      <c r="AA18" s="8"/>
      <c r="AB18" s="8"/>
      <c r="AC18" s="45" t="s">
        <v>38</v>
      </c>
    </row>
    <row r="19" spans="1:29" ht="8.4" customHeight="1" x14ac:dyDescent="0.3">
      <c r="A19" s="8"/>
      <c r="B19" s="8"/>
      <c r="C19" s="72" t="str">
        <f>IF(I18&lt;EOMONTH(C12,0),I18+1,"")</f>
        <v/>
      </c>
      <c r="D19" s="72" t="str">
        <f>IF(C19&lt;EOMONTH(C12,0),C19+1,"")</f>
        <v/>
      </c>
      <c r="E19" s="72" t="str">
        <f>IF(D19&lt;EOMONTH(C12,0),D19+1,"")</f>
        <v/>
      </c>
      <c r="F19" s="72" t="str">
        <f>IF(E19&lt;EOMONTH(C12,0),E19+1,"")</f>
        <v/>
      </c>
      <c r="G19" s="72" t="str">
        <f>IF(F19&lt;EOMONTH(C12,0),F19+1,"")</f>
        <v/>
      </c>
      <c r="H19" s="72" t="str">
        <f>IF(G19&lt;EOMONTH(C12,0),G19+1,"")</f>
        <v/>
      </c>
      <c r="I19" s="72" t="str">
        <f>IF(H19&lt;EOMONTH(C12,0),H19+1,"")</f>
        <v/>
      </c>
      <c r="J19" s="8"/>
      <c r="K19" s="72" t="str">
        <f>IF(Q18&lt;EOMONTH(K12,0),Q18+1,"")</f>
        <v/>
      </c>
      <c r="L19" s="72" t="str">
        <f>IF(K19&lt;EOMONTH(K12,0),K19+1,"")</f>
        <v/>
      </c>
      <c r="M19" s="72" t="str">
        <f>IF(L19&lt;EOMONTH(K12,0),L19+1,"")</f>
        <v/>
      </c>
      <c r="N19" s="72" t="str">
        <f>IF(M19&lt;EOMONTH(K12,0),M19+1,"")</f>
        <v/>
      </c>
      <c r="O19" s="72" t="str">
        <f>IF(N19&lt;EOMONTH(K12,0),N19+1,"")</f>
        <v/>
      </c>
      <c r="P19" s="72" t="str">
        <f>IF(O19&lt;EOMONTH(K12,0),O19+1,"")</f>
        <v/>
      </c>
      <c r="Q19" s="72" t="str">
        <f>IF(P19&lt;EOMONTH(K12,0),P19+1,"")</f>
        <v/>
      </c>
      <c r="R19" s="8"/>
      <c r="S19" s="72" t="str">
        <f>IF(Y18&lt;EOMONTH(S12,0),Y18+1,"")</f>
        <v/>
      </c>
      <c r="T19" s="72" t="str">
        <f>IF(S19&lt;EOMONTH(S12,0),S19+1,"")</f>
        <v/>
      </c>
      <c r="U19" s="72" t="str">
        <f>IF(T19&lt;EOMONTH(S12,0),T19+1,"")</f>
        <v/>
      </c>
      <c r="V19" s="72" t="str">
        <f>IF(U19&lt;EOMONTH(S12,0),U19+1,"")</f>
        <v/>
      </c>
      <c r="W19" s="72" t="str">
        <f>IF(V19&lt;EOMONTH(S12,0),V19+1,"")</f>
        <v/>
      </c>
      <c r="X19" s="72" t="str">
        <f>IF(W19&lt;EOMONTH(S12,0),W19+1,"")</f>
        <v/>
      </c>
      <c r="Y19" s="72" t="str">
        <f>IF(X19&lt;EOMONTH(S12,0),X19+1,"")</f>
        <v/>
      </c>
      <c r="Z19" s="8"/>
      <c r="AA19" s="8"/>
      <c r="AB19" s="8"/>
      <c r="AC19" s="46"/>
    </row>
    <row r="20" spans="1:29" ht="9" customHeight="1" x14ac:dyDescent="0.3">
      <c r="A20" s="13"/>
      <c r="B20" s="13"/>
      <c r="C20" s="14"/>
      <c r="D20" s="14"/>
      <c r="E20" s="14"/>
      <c r="F20" s="14"/>
      <c r="G20" s="14"/>
      <c r="H20" s="14"/>
      <c r="I20" s="14"/>
      <c r="J20" s="13"/>
      <c r="K20" s="14"/>
      <c r="L20" s="14"/>
      <c r="M20" s="14"/>
      <c r="N20" s="14"/>
      <c r="O20" s="14"/>
      <c r="P20" s="14"/>
      <c r="Q20" s="14"/>
      <c r="R20" s="13"/>
      <c r="S20" s="14"/>
      <c r="T20" s="14"/>
      <c r="U20" s="14"/>
      <c r="V20" s="14"/>
      <c r="W20" s="14"/>
      <c r="X20" s="14"/>
      <c r="Y20" s="14"/>
      <c r="Z20" s="8"/>
      <c r="AA20" s="8"/>
      <c r="AB20" s="8"/>
      <c r="AC20" s="46"/>
    </row>
    <row r="21" spans="1:29" ht="15" customHeight="1" x14ac:dyDescent="0.3">
      <c r="A21" s="13"/>
      <c r="B21" s="13"/>
      <c r="C21" s="83">
        <f>EDATE(DATE(ref_annee,1,1),3)</f>
        <v>43191</v>
      </c>
      <c r="D21" s="83"/>
      <c r="E21" s="83"/>
      <c r="F21" s="83"/>
      <c r="G21" s="83"/>
      <c r="H21" s="83"/>
      <c r="I21" s="83"/>
      <c r="J21" s="13"/>
      <c r="K21" s="83">
        <f>EDATE(DATE(ref_annee,1,1),4)</f>
        <v>43221</v>
      </c>
      <c r="L21" s="83"/>
      <c r="M21" s="83"/>
      <c r="N21" s="83"/>
      <c r="O21" s="83"/>
      <c r="P21" s="83"/>
      <c r="Q21" s="83"/>
      <c r="R21" s="13"/>
      <c r="S21" s="83">
        <f>EDATE(DATE(ref_annee,1,1),5)</f>
        <v>43252</v>
      </c>
      <c r="T21" s="83"/>
      <c r="U21" s="83"/>
      <c r="V21" s="83"/>
      <c r="W21" s="83"/>
      <c r="X21" s="83"/>
      <c r="Y21" s="83"/>
      <c r="Z21" s="8"/>
      <c r="AA21" s="8"/>
      <c r="AB21" s="8"/>
    </row>
    <row r="22" spans="1:29" ht="15" customHeight="1" x14ac:dyDescent="0.3">
      <c r="A22" s="13"/>
      <c r="B22" s="13"/>
      <c r="C22" s="71" t="s">
        <v>0</v>
      </c>
      <c r="D22" s="71" t="s">
        <v>1</v>
      </c>
      <c r="E22" s="71" t="s">
        <v>1</v>
      </c>
      <c r="F22" s="71" t="s">
        <v>2</v>
      </c>
      <c r="G22" s="71" t="s">
        <v>3</v>
      </c>
      <c r="H22" s="71" t="s">
        <v>4</v>
      </c>
      <c r="I22" s="71" t="s">
        <v>5</v>
      </c>
      <c r="J22" s="13"/>
      <c r="K22" s="71" t="s">
        <v>0</v>
      </c>
      <c r="L22" s="71" t="s">
        <v>1</v>
      </c>
      <c r="M22" s="71" t="s">
        <v>1</v>
      </c>
      <c r="N22" s="71" t="s">
        <v>2</v>
      </c>
      <c r="O22" s="71" t="s">
        <v>3</v>
      </c>
      <c r="P22" s="71" t="s">
        <v>4</v>
      </c>
      <c r="Q22" s="71" t="s">
        <v>5</v>
      </c>
      <c r="R22" s="13"/>
      <c r="S22" s="71" t="s">
        <v>0</v>
      </c>
      <c r="T22" s="71" t="s">
        <v>1</v>
      </c>
      <c r="U22" s="71" t="s">
        <v>1</v>
      </c>
      <c r="V22" s="71" t="s">
        <v>2</v>
      </c>
      <c r="W22" s="71" t="s">
        <v>3</v>
      </c>
      <c r="X22" s="71" t="s">
        <v>4</v>
      </c>
      <c r="Y22" s="71" t="s">
        <v>5</v>
      </c>
      <c r="Z22" s="8"/>
      <c r="AA22" s="8"/>
      <c r="AB22" s="8"/>
    </row>
    <row r="23" spans="1:29" ht="15" customHeight="1" x14ac:dyDescent="0.3">
      <c r="A23" s="13"/>
      <c r="B23" s="13"/>
      <c r="C23" s="72" t="str">
        <f>IF(WEEKDAY(C21)=2,C21,"")</f>
        <v/>
      </c>
      <c r="D23" s="72" t="str">
        <f>IF(C23&lt;&gt;"",C23+1,IF(WEEKDAY(C21)=3,C21,""))</f>
        <v/>
      </c>
      <c r="E23" s="72" t="str">
        <f>IF(D23&lt;&gt;"",D23+1,IF(WEEKDAY(C21)=4,C21,""))</f>
        <v/>
      </c>
      <c r="F23" s="72" t="str">
        <f>IF(E23&lt;&gt;"",E23+1,IF(WEEKDAY(C21)=5,C21,""))</f>
        <v/>
      </c>
      <c r="G23" s="72" t="str">
        <f>IF(F23&lt;&gt;"",F23+1,IF(WEEKDAY(C21)=6,C21,""))</f>
        <v/>
      </c>
      <c r="H23" s="73" t="str">
        <f>IF(G23&lt;&gt;"",G23+1,IF(WEEKDAY(C21)=7,C21,""))</f>
        <v/>
      </c>
      <c r="I23" s="73">
        <f>IF(H23&lt;&gt;"",H23+1,IF(WEEKDAY(C21)=1,C21,""))</f>
        <v>43191</v>
      </c>
      <c r="J23" s="13"/>
      <c r="K23" s="72" t="str">
        <f>IF(WEEKDAY(K21)=2,K21,"")</f>
        <v/>
      </c>
      <c r="L23" s="72">
        <f>IF(K23&lt;&gt;"",K23+1,IF(WEEKDAY(K21)=3,K21,""))</f>
        <v>43221</v>
      </c>
      <c r="M23" s="72">
        <f>IF(L23&lt;&gt;"",L23+1,IF(WEEKDAY(K21)=4,K21,""))</f>
        <v>43222</v>
      </c>
      <c r="N23" s="72">
        <f>IF(M23&lt;&gt;"",M23+1,IF(WEEKDAY(K21)=5,K21,""))</f>
        <v>43223</v>
      </c>
      <c r="O23" s="72">
        <f>IF(N23&lt;&gt;"",N23+1,IF(WEEKDAY(K21)=6,K21,""))</f>
        <v>43224</v>
      </c>
      <c r="P23" s="73">
        <f>IF(O23&lt;&gt;"",O23+1,IF(WEEKDAY(K21)=7,K21,""))</f>
        <v>43225</v>
      </c>
      <c r="Q23" s="73">
        <f>IF(P23&lt;&gt;"",P23+1,IF(WEEKDAY(K21)=1,K21,""))</f>
        <v>43226</v>
      </c>
      <c r="R23" s="13"/>
      <c r="S23" s="72" t="str">
        <f>IF(WEEKDAY(S21)=2,S21,"")</f>
        <v/>
      </c>
      <c r="T23" s="72" t="str">
        <f>IF(S23&lt;&gt;"",S23+1,IF(WEEKDAY(S21)=3,S21,""))</f>
        <v/>
      </c>
      <c r="U23" s="72" t="str">
        <f>IF(T23&lt;&gt;"",T23+1,IF(WEEKDAY(S21)=4,S21,""))</f>
        <v/>
      </c>
      <c r="V23" s="72" t="str">
        <f>IF(U23&lt;&gt;"",U23+1,IF(WEEKDAY(S21)=5,S21,""))</f>
        <v/>
      </c>
      <c r="W23" s="72">
        <f>IF(V23&lt;&gt;"",V23+1,IF(WEEKDAY(S21)=6,S21,""))</f>
        <v>43252</v>
      </c>
      <c r="X23" s="72">
        <f>IF(W23&lt;&gt;"",W23+1,IF(WEEKDAY(S21)=7,S21,""))</f>
        <v>43253</v>
      </c>
      <c r="Y23" s="73">
        <f>IF(X23&lt;&gt;"",X23+1,IF(WEEKDAY(S21)=1,S21,""))</f>
        <v>43254</v>
      </c>
      <c r="Z23" s="8"/>
      <c r="AA23" s="8"/>
      <c r="AB23" s="8"/>
    </row>
    <row r="24" spans="1:29" ht="15" customHeight="1" x14ac:dyDescent="0.3">
      <c r="A24" s="13"/>
      <c r="B24" s="13"/>
      <c r="C24" s="72">
        <f>I23+1</f>
        <v>43192</v>
      </c>
      <c r="D24" s="72">
        <f>C24+1</f>
        <v>43193</v>
      </c>
      <c r="E24" s="72">
        <f t="shared" ref="E24:I24" si="12">D24+1</f>
        <v>43194</v>
      </c>
      <c r="F24" s="72">
        <f t="shared" si="12"/>
        <v>43195</v>
      </c>
      <c r="G24" s="72">
        <f t="shared" si="12"/>
        <v>43196</v>
      </c>
      <c r="H24" s="73">
        <f t="shared" si="12"/>
        <v>43197</v>
      </c>
      <c r="I24" s="73">
        <f t="shared" si="12"/>
        <v>43198</v>
      </c>
      <c r="J24" s="13"/>
      <c r="K24" s="72">
        <f>Q23+1</f>
        <v>43227</v>
      </c>
      <c r="L24" s="72">
        <f>K24+1</f>
        <v>43228</v>
      </c>
      <c r="M24" s="72">
        <f t="shared" ref="M24:Q24" si="13">L24+1</f>
        <v>43229</v>
      </c>
      <c r="N24" s="72">
        <f t="shared" si="13"/>
        <v>43230</v>
      </c>
      <c r="O24" s="72">
        <f t="shared" si="13"/>
        <v>43231</v>
      </c>
      <c r="P24" s="73">
        <f t="shared" si="13"/>
        <v>43232</v>
      </c>
      <c r="Q24" s="73">
        <f t="shared" si="13"/>
        <v>43233</v>
      </c>
      <c r="R24" s="13"/>
      <c r="S24" s="72">
        <f>Y23+1</f>
        <v>43255</v>
      </c>
      <c r="T24" s="72">
        <f>S24+1</f>
        <v>43256</v>
      </c>
      <c r="U24" s="72">
        <f t="shared" ref="U24:Y24" si="14">T24+1</f>
        <v>43257</v>
      </c>
      <c r="V24" s="72">
        <f t="shared" si="14"/>
        <v>43258</v>
      </c>
      <c r="W24" s="72">
        <f t="shared" si="14"/>
        <v>43259</v>
      </c>
      <c r="X24" s="73">
        <f t="shared" si="14"/>
        <v>43260</v>
      </c>
      <c r="Y24" s="73">
        <f t="shared" si="14"/>
        <v>43261</v>
      </c>
      <c r="Z24" s="8"/>
      <c r="AA24" s="8"/>
      <c r="AB24" s="8"/>
    </row>
    <row r="25" spans="1:29" ht="15" customHeight="1" x14ac:dyDescent="0.3">
      <c r="A25" s="13"/>
      <c r="B25" s="13"/>
      <c r="C25" s="72">
        <f t="shared" ref="C25:C26" si="15">I24+1</f>
        <v>43199</v>
      </c>
      <c r="D25" s="72">
        <f t="shared" ref="D25:I25" si="16">C25+1</f>
        <v>43200</v>
      </c>
      <c r="E25" s="72">
        <f t="shared" si="16"/>
        <v>43201</v>
      </c>
      <c r="F25" s="72">
        <f t="shared" si="16"/>
        <v>43202</v>
      </c>
      <c r="G25" s="72">
        <f t="shared" si="16"/>
        <v>43203</v>
      </c>
      <c r="H25" s="73">
        <f t="shared" si="16"/>
        <v>43204</v>
      </c>
      <c r="I25" s="73">
        <f t="shared" si="16"/>
        <v>43205</v>
      </c>
      <c r="J25" s="13"/>
      <c r="K25" s="72">
        <f t="shared" ref="K25:K26" si="17">Q24+1</f>
        <v>43234</v>
      </c>
      <c r="L25" s="72">
        <f t="shared" ref="L25:Q25" si="18">K25+1</f>
        <v>43235</v>
      </c>
      <c r="M25" s="72">
        <f t="shared" si="18"/>
        <v>43236</v>
      </c>
      <c r="N25" s="72">
        <f t="shared" si="18"/>
        <v>43237</v>
      </c>
      <c r="O25" s="72">
        <f t="shared" si="18"/>
        <v>43238</v>
      </c>
      <c r="P25" s="73">
        <f t="shared" si="18"/>
        <v>43239</v>
      </c>
      <c r="Q25" s="73">
        <f t="shared" si="18"/>
        <v>43240</v>
      </c>
      <c r="R25" s="13"/>
      <c r="S25" s="72">
        <f t="shared" ref="S25:S26" si="19">Y24+1</f>
        <v>43262</v>
      </c>
      <c r="T25" s="72">
        <f t="shared" ref="T25:Y25" si="20">S25+1</f>
        <v>43263</v>
      </c>
      <c r="U25" s="72">
        <f t="shared" si="20"/>
        <v>43264</v>
      </c>
      <c r="V25" s="72">
        <f t="shared" si="20"/>
        <v>43265</v>
      </c>
      <c r="W25" s="72">
        <f t="shared" si="20"/>
        <v>43266</v>
      </c>
      <c r="X25" s="73">
        <f t="shared" si="20"/>
        <v>43267</v>
      </c>
      <c r="Y25" s="73">
        <f t="shared" si="20"/>
        <v>43268</v>
      </c>
      <c r="Z25" s="8"/>
      <c r="AA25" s="8"/>
      <c r="AB25" s="8"/>
    </row>
    <row r="26" spans="1:29" ht="15" customHeight="1" x14ac:dyDescent="0.3">
      <c r="A26" s="13"/>
      <c r="B26" s="13"/>
      <c r="C26" s="72">
        <f t="shared" si="15"/>
        <v>43206</v>
      </c>
      <c r="D26" s="72">
        <f t="shared" ref="D26:I26" si="21">C26+1</f>
        <v>43207</v>
      </c>
      <c r="E26" s="72">
        <f t="shared" si="21"/>
        <v>43208</v>
      </c>
      <c r="F26" s="72">
        <f t="shared" si="21"/>
        <v>43209</v>
      </c>
      <c r="G26" s="72">
        <f t="shared" si="21"/>
        <v>43210</v>
      </c>
      <c r="H26" s="73">
        <f t="shared" si="21"/>
        <v>43211</v>
      </c>
      <c r="I26" s="73">
        <f t="shared" si="21"/>
        <v>43212</v>
      </c>
      <c r="J26" s="13"/>
      <c r="K26" s="72">
        <f t="shared" si="17"/>
        <v>43241</v>
      </c>
      <c r="L26" s="72">
        <f t="shared" ref="L26:Q26" si="22">K26+1</f>
        <v>43242</v>
      </c>
      <c r="M26" s="72">
        <f t="shared" si="22"/>
        <v>43243</v>
      </c>
      <c r="N26" s="72">
        <f t="shared" si="22"/>
        <v>43244</v>
      </c>
      <c r="O26" s="72">
        <f t="shared" si="22"/>
        <v>43245</v>
      </c>
      <c r="P26" s="73">
        <f t="shared" si="22"/>
        <v>43246</v>
      </c>
      <c r="Q26" s="73">
        <f t="shared" si="22"/>
        <v>43247</v>
      </c>
      <c r="R26" s="13"/>
      <c r="S26" s="72">
        <f t="shared" si="19"/>
        <v>43269</v>
      </c>
      <c r="T26" s="72">
        <f t="shared" ref="T26:Y26" si="23">S26+1</f>
        <v>43270</v>
      </c>
      <c r="U26" s="72">
        <f t="shared" si="23"/>
        <v>43271</v>
      </c>
      <c r="V26" s="72">
        <f t="shared" si="23"/>
        <v>43272</v>
      </c>
      <c r="W26" s="72">
        <f t="shared" si="23"/>
        <v>43273</v>
      </c>
      <c r="X26" s="73">
        <f t="shared" si="23"/>
        <v>43274</v>
      </c>
      <c r="Y26" s="73">
        <f t="shared" si="23"/>
        <v>43275</v>
      </c>
      <c r="Z26" s="8"/>
      <c r="AA26" s="8"/>
      <c r="AB26" s="8"/>
    </row>
    <row r="27" spans="1:29" ht="15" customHeight="1" x14ac:dyDescent="0.3">
      <c r="A27" s="13"/>
      <c r="B27" s="13"/>
      <c r="C27" s="72">
        <f>IF(I26&lt;EOMONTH(C21,0),I26+1,"")</f>
        <v>43213</v>
      </c>
      <c r="D27" s="72">
        <f>IF(C27&lt;EOMONTH(C21,0),C27+1,"")</f>
        <v>43214</v>
      </c>
      <c r="E27" s="72">
        <f>IF(D27&lt;EOMONTH(C21,0),D27+1,"")</f>
        <v>43215</v>
      </c>
      <c r="F27" s="72">
        <f>IF(E27&lt;EOMONTH(C21,0),E27+1,"")</f>
        <v>43216</v>
      </c>
      <c r="G27" s="72">
        <f>IF(F27&lt;EOMONTH(C21,0),F27+1,"")</f>
        <v>43217</v>
      </c>
      <c r="H27" s="72">
        <f>IF(G27&lt;EOMONTH(C21,0),G27+1,"")</f>
        <v>43218</v>
      </c>
      <c r="I27" s="72">
        <f>IF(H27&lt;EOMONTH(C21,0),H27+1,"")</f>
        <v>43219</v>
      </c>
      <c r="J27" s="13"/>
      <c r="K27" s="72">
        <f>IF(Q26&lt;EOMONTH(K21,0),Q26+1,"")</f>
        <v>43248</v>
      </c>
      <c r="L27" s="72">
        <f>IF(K27&lt;EOMONTH(K21,0),K27+1,"")</f>
        <v>43249</v>
      </c>
      <c r="M27" s="72">
        <f>IF(L27&lt;EOMONTH(K21,0),L27+1,"")</f>
        <v>43250</v>
      </c>
      <c r="N27" s="72">
        <f>IF(M27&lt;EOMONTH(K21,0),M27+1,"")</f>
        <v>43251</v>
      </c>
      <c r="O27" s="72" t="str">
        <f>IF(N27&lt;EOMONTH(K21,0),N27+1,"")</f>
        <v/>
      </c>
      <c r="P27" s="72" t="str">
        <f>IF(O27&lt;EOMONTH(K21,0),O27+1,"")</f>
        <v/>
      </c>
      <c r="Q27" s="72" t="str">
        <f>IF(P27&lt;EOMONTH(K21,0),P27+1,"")</f>
        <v/>
      </c>
      <c r="R27" s="13"/>
      <c r="S27" s="72">
        <f>IF(Y26&lt;EOMONTH(S21,0),Y26+1,"")</f>
        <v>43276</v>
      </c>
      <c r="T27" s="72">
        <f>IF(S27&lt;EOMONTH(S21,0),S27+1,"")</f>
        <v>43277</v>
      </c>
      <c r="U27" s="72">
        <f>IF(T27&lt;EOMONTH(S21,0),T27+1,"")</f>
        <v>43278</v>
      </c>
      <c r="V27" s="72">
        <f>IF(U27&lt;EOMONTH(S21,0),U27+1,"")</f>
        <v>43279</v>
      </c>
      <c r="W27" s="72">
        <f>IF(V27&lt;EOMONTH(S21,0),V27+1,"")</f>
        <v>43280</v>
      </c>
      <c r="X27" s="72">
        <f>IF(W27&lt;EOMONTH(S21,0),W27+1,"")</f>
        <v>43281</v>
      </c>
      <c r="Y27" s="72" t="str">
        <f>IF(X27&lt;EOMONTH(S21,0),X27+1,"")</f>
        <v/>
      </c>
      <c r="Z27" s="8"/>
      <c r="AA27" s="8"/>
      <c r="AB27" s="8"/>
    </row>
    <row r="28" spans="1:29" ht="15" customHeight="1" x14ac:dyDescent="0.3">
      <c r="A28" s="13"/>
      <c r="B28" s="13"/>
      <c r="C28" s="72">
        <f>IF(I27&lt;EOMONTH(C21,0),I27+1,"")</f>
        <v>43220</v>
      </c>
      <c r="D28" s="72" t="str">
        <f>IF(C28&lt;EOMONTH(C21,0),C28+1,"")</f>
        <v/>
      </c>
      <c r="E28" s="72" t="str">
        <f>IF(D28&lt;EOMONTH(C21,0),D28+1,"")</f>
        <v/>
      </c>
      <c r="F28" s="72" t="str">
        <f>IF(E28&lt;EOMONTH(C21,0),E28+1,"")</f>
        <v/>
      </c>
      <c r="G28" s="72" t="str">
        <f>IF(F28&lt;EOMONTH(C21,0),F28+1,"")</f>
        <v/>
      </c>
      <c r="H28" s="72" t="str">
        <f>IF(G28&lt;EOMONTH(C21,0),G28+1,"")</f>
        <v/>
      </c>
      <c r="I28" s="72" t="str">
        <f>IF(H28&lt;EOMONTH(C21,0),H28+1,"")</f>
        <v/>
      </c>
      <c r="J28" s="13"/>
      <c r="K28" s="72" t="str">
        <f>IF(Q27&lt;EOMONTH(K21,0),Q27+1,"")</f>
        <v/>
      </c>
      <c r="L28" s="72" t="str">
        <f>IF(K28&lt;EOMONTH(K21,0),K28+1,"")</f>
        <v/>
      </c>
      <c r="M28" s="72" t="str">
        <f>IF(L28&lt;EOMONTH(K21,0),L28+1,"")</f>
        <v/>
      </c>
      <c r="N28" s="72" t="str">
        <f>IF(M28&lt;EOMONTH(K21,0),M28+1,"")</f>
        <v/>
      </c>
      <c r="O28" s="72" t="str">
        <f>IF(N28&lt;EOMONTH(K21,0),N28+1,"")</f>
        <v/>
      </c>
      <c r="P28" s="72" t="str">
        <f>IF(O28&lt;EOMONTH(K21,0),O28+1,"")</f>
        <v/>
      </c>
      <c r="Q28" s="72" t="str">
        <f>IF(P28&lt;EOMONTH(K21,0),P28+1,"")</f>
        <v/>
      </c>
      <c r="R28" s="13"/>
      <c r="S28" s="72" t="str">
        <f>IF(Y27&lt;EOMONTH(S21,0),Y27+1,"")</f>
        <v/>
      </c>
      <c r="T28" s="72" t="str">
        <f>IF(S28&lt;EOMONTH(S21,0),S28+1,"")</f>
        <v/>
      </c>
      <c r="U28" s="72" t="str">
        <f>IF(T28&lt;EOMONTH(S21,0),T28+1,"")</f>
        <v/>
      </c>
      <c r="V28" s="72" t="str">
        <f>IF(U28&lt;EOMONTH(S21,0),U28+1,"")</f>
        <v/>
      </c>
      <c r="W28" s="72" t="str">
        <f>IF(V28&lt;EOMONTH(S21,0),V28+1,"")</f>
        <v/>
      </c>
      <c r="X28" s="72" t="str">
        <f>IF(W28&lt;EOMONTH(S21,0),W28+1,"")</f>
        <v/>
      </c>
      <c r="Y28" s="72" t="str">
        <f>IF(X28&lt;EOMONTH(S21,0),X28+1,"")</f>
        <v/>
      </c>
      <c r="Z28" s="8"/>
      <c r="AA28" s="8"/>
      <c r="AB28" s="8"/>
    </row>
    <row r="29" spans="1:29" ht="10.199999999999999" customHeight="1" x14ac:dyDescent="0.3">
      <c r="A29" s="13"/>
      <c r="B29" s="13"/>
      <c r="C29" s="15"/>
      <c r="D29" s="15"/>
      <c r="E29" s="15"/>
      <c r="F29" s="15"/>
      <c r="G29" s="15"/>
      <c r="H29" s="15"/>
      <c r="I29" s="15"/>
      <c r="J29" s="13"/>
      <c r="K29" s="15"/>
      <c r="L29" s="15"/>
      <c r="M29" s="15"/>
      <c r="N29" s="15"/>
      <c r="O29" s="15"/>
      <c r="P29" s="15"/>
      <c r="Q29" s="15"/>
      <c r="R29" s="13"/>
      <c r="S29" s="15"/>
      <c r="T29" s="15"/>
      <c r="U29" s="15"/>
      <c r="V29" s="15"/>
      <c r="W29" s="15"/>
      <c r="X29" s="15"/>
      <c r="Y29" s="15"/>
      <c r="Z29" s="8"/>
      <c r="AA29" s="8"/>
      <c r="AB29" s="8"/>
    </row>
    <row r="30" spans="1:29" ht="15" customHeight="1" x14ac:dyDescent="0.3">
      <c r="A30" s="13"/>
      <c r="B30" s="13"/>
      <c r="C30" s="83">
        <f>EDATE(DATE(ref_annee,1,1),6)</f>
        <v>43282</v>
      </c>
      <c r="D30" s="83"/>
      <c r="E30" s="83"/>
      <c r="F30" s="83"/>
      <c r="G30" s="83"/>
      <c r="H30" s="83"/>
      <c r="I30" s="83"/>
      <c r="J30" s="13"/>
      <c r="K30" s="83">
        <f>EDATE(DATE(ref_annee,1,1),7)</f>
        <v>43313</v>
      </c>
      <c r="L30" s="83"/>
      <c r="M30" s="83"/>
      <c r="N30" s="83"/>
      <c r="O30" s="83"/>
      <c r="P30" s="83"/>
      <c r="Q30" s="83"/>
      <c r="R30" s="13"/>
      <c r="S30" s="83">
        <f>EDATE(DATE(ref_annee,1,1),8)</f>
        <v>43344</v>
      </c>
      <c r="T30" s="83"/>
      <c r="U30" s="83"/>
      <c r="V30" s="83"/>
      <c r="W30" s="83"/>
      <c r="X30" s="83"/>
      <c r="Y30" s="83"/>
      <c r="Z30" s="8"/>
      <c r="AA30" s="8"/>
      <c r="AB30" s="8"/>
    </row>
    <row r="31" spans="1:29" ht="15" customHeight="1" x14ac:dyDescent="0.3">
      <c r="A31" s="13"/>
      <c r="B31" s="13"/>
      <c r="C31" s="71" t="s">
        <v>0</v>
      </c>
      <c r="D31" s="71" t="s">
        <v>1</v>
      </c>
      <c r="E31" s="71" t="s">
        <v>1</v>
      </c>
      <c r="F31" s="71" t="s">
        <v>2</v>
      </c>
      <c r="G31" s="71" t="s">
        <v>3</v>
      </c>
      <c r="H31" s="71" t="s">
        <v>4</v>
      </c>
      <c r="I31" s="71" t="s">
        <v>5</v>
      </c>
      <c r="J31" s="13"/>
      <c r="K31" s="71" t="s">
        <v>0</v>
      </c>
      <c r="L31" s="71" t="s">
        <v>1</v>
      </c>
      <c r="M31" s="71" t="s">
        <v>1</v>
      </c>
      <c r="N31" s="71" t="s">
        <v>2</v>
      </c>
      <c r="O31" s="71" t="s">
        <v>3</v>
      </c>
      <c r="P31" s="71" t="s">
        <v>4</v>
      </c>
      <c r="Q31" s="71" t="s">
        <v>5</v>
      </c>
      <c r="R31" s="13"/>
      <c r="S31" s="71" t="s">
        <v>0</v>
      </c>
      <c r="T31" s="71" t="s">
        <v>1</v>
      </c>
      <c r="U31" s="71" t="s">
        <v>1</v>
      </c>
      <c r="V31" s="71" t="s">
        <v>2</v>
      </c>
      <c r="W31" s="71" t="s">
        <v>3</v>
      </c>
      <c r="X31" s="71" t="s">
        <v>4</v>
      </c>
      <c r="Y31" s="71" t="s">
        <v>5</v>
      </c>
      <c r="Z31" s="8"/>
      <c r="AA31" s="8"/>
      <c r="AB31" s="8"/>
    </row>
    <row r="32" spans="1:29" ht="15" customHeight="1" x14ac:dyDescent="0.3">
      <c r="A32" s="13"/>
      <c r="B32" s="13"/>
      <c r="C32" s="72" t="str">
        <f>IF(WEEKDAY(C30)=2,C30,"")</f>
        <v/>
      </c>
      <c r="D32" s="72" t="str">
        <f>IF(C32&lt;&gt;"",C32+1,IF(WEEKDAY(C30)=3,C30,""))</f>
        <v/>
      </c>
      <c r="E32" s="72" t="str">
        <f>IF(D32&lt;&gt;"",D32+1,IF(WEEKDAY(C30)=4,C30,""))</f>
        <v/>
      </c>
      <c r="F32" s="72" t="str">
        <f>IF(E32&lt;&gt;"",E32+1,IF(WEEKDAY(C30)=5,C30,""))</f>
        <v/>
      </c>
      <c r="G32" s="72" t="str">
        <f>IF(F32&lt;&gt;"",F32+1,IF(WEEKDAY(C30)=6,C30,""))</f>
        <v/>
      </c>
      <c r="H32" s="73" t="str">
        <f>IF(G32&lt;&gt;"",G32+1,IF(WEEKDAY(C30)=7,C30,""))</f>
        <v/>
      </c>
      <c r="I32" s="73">
        <f>IF(H32&lt;&gt;"",H32+1,IF(WEEKDAY(C30)=1,C30,""))</f>
        <v>43282</v>
      </c>
      <c r="J32" s="13"/>
      <c r="K32" s="72" t="str">
        <f>IF(WEEKDAY(K30)=2,K30,"")</f>
        <v/>
      </c>
      <c r="L32" s="72" t="str">
        <f>IF(K32&lt;&gt;"",K32+1,IF(WEEKDAY(K30)=3,K30,""))</f>
        <v/>
      </c>
      <c r="M32" s="72">
        <f>IF(L32&lt;&gt;"",L32+1,IF(WEEKDAY(K30)=4,K30,""))</f>
        <v>43313</v>
      </c>
      <c r="N32" s="72">
        <f>IF(M32&lt;&gt;"",M32+1,IF(WEEKDAY(K30)=5,K30,""))</f>
        <v>43314</v>
      </c>
      <c r="O32" s="72">
        <f>IF(N32&lt;&gt;"",N32+1,IF(WEEKDAY(K30)=6,K30,""))</f>
        <v>43315</v>
      </c>
      <c r="P32" s="73">
        <f>IF(O32&lt;&gt;"",O32+1,IF(WEEKDAY(K30)=7,K30,""))</f>
        <v>43316</v>
      </c>
      <c r="Q32" s="73">
        <f>IF(P32&lt;&gt;"",P32+1,IF(WEEKDAY(K30)=1,K30,""))</f>
        <v>43317</v>
      </c>
      <c r="R32" s="13"/>
      <c r="S32" s="72" t="str">
        <f>IF(WEEKDAY(S30)=2,S30,"")</f>
        <v/>
      </c>
      <c r="T32" s="72" t="str">
        <f>IF(S32&lt;&gt;"",S32+1,IF(WEEKDAY(S30)=3,S30,""))</f>
        <v/>
      </c>
      <c r="U32" s="72" t="str">
        <f>IF(T32&lt;&gt;"",T32+1,IF(WEEKDAY(S30)=4,S30,""))</f>
        <v/>
      </c>
      <c r="V32" s="72" t="str">
        <f>IF(U32&lt;&gt;"",U32+1,IF(WEEKDAY(S30)=5,S30,""))</f>
        <v/>
      </c>
      <c r="W32" s="72" t="str">
        <f>IF(V32&lt;&gt;"",V32+1,IF(WEEKDAY(S30)=6,S30,""))</f>
        <v/>
      </c>
      <c r="X32" s="73">
        <f>IF(W32&lt;&gt;"",W32+1,IF(WEEKDAY(S30)=7,S30,""))</f>
        <v>43344</v>
      </c>
      <c r="Y32" s="73">
        <f>IF(X32&lt;&gt;"",X32+1,IF(WEEKDAY(S30)=1,S30,""))</f>
        <v>43345</v>
      </c>
      <c r="Z32" s="8"/>
      <c r="AA32" s="8"/>
      <c r="AB32" s="8"/>
    </row>
    <row r="33" spans="1:28" ht="15" customHeight="1" x14ac:dyDescent="0.3">
      <c r="A33" s="13"/>
      <c r="B33" s="13"/>
      <c r="C33" s="72">
        <f>I32+1</f>
        <v>43283</v>
      </c>
      <c r="D33" s="72">
        <f>C33+1</f>
        <v>43284</v>
      </c>
      <c r="E33" s="72">
        <f t="shared" ref="E33:I33" si="24">D33+1</f>
        <v>43285</v>
      </c>
      <c r="F33" s="72">
        <f t="shared" si="24"/>
        <v>43286</v>
      </c>
      <c r="G33" s="72">
        <f t="shared" si="24"/>
        <v>43287</v>
      </c>
      <c r="H33" s="73">
        <f t="shared" si="24"/>
        <v>43288</v>
      </c>
      <c r="I33" s="73">
        <f t="shared" si="24"/>
        <v>43289</v>
      </c>
      <c r="J33" s="13"/>
      <c r="K33" s="72">
        <f>Q32+1</f>
        <v>43318</v>
      </c>
      <c r="L33" s="72">
        <f>K33+1</f>
        <v>43319</v>
      </c>
      <c r="M33" s="72">
        <f t="shared" ref="M33:Q33" si="25">L33+1</f>
        <v>43320</v>
      </c>
      <c r="N33" s="72">
        <f t="shared" si="25"/>
        <v>43321</v>
      </c>
      <c r="O33" s="72">
        <f t="shared" si="25"/>
        <v>43322</v>
      </c>
      <c r="P33" s="73">
        <f t="shared" si="25"/>
        <v>43323</v>
      </c>
      <c r="Q33" s="73">
        <f t="shared" si="25"/>
        <v>43324</v>
      </c>
      <c r="R33" s="13"/>
      <c r="S33" s="72">
        <f>Y32+1</f>
        <v>43346</v>
      </c>
      <c r="T33" s="72">
        <f>S33+1</f>
        <v>43347</v>
      </c>
      <c r="U33" s="72">
        <f t="shared" ref="U33:Y33" si="26">T33+1</f>
        <v>43348</v>
      </c>
      <c r="V33" s="72">
        <f t="shared" si="26"/>
        <v>43349</v>
      </c>
      <c r="W33" s="72">
        <f t="shared" si="26"/>
        <v>43350</v>
      </c>
      <c r="X33" s="73">
        <f t="shared" si="26"/>
        <v>43351</v>
      </c>
      <c r="Y33" s="73">
        <f t="shared" si="26"/>
        <v>43352</v>
      </c>
      <c r="Z33" s="8"/>
      <c r="AA33" s="8"/>
      <c r="AB33" s="8"/>
    </row>
    <row r="34" spans="1:28" ht="15" customHeight="1" x14ac:dyDescent="0.3">
      <c r="A34" s="13"/>
      <c r="B34" s="13"/>
      <c r="C34" s="72">
        <f t="shared" ref="C34:C35" si="27">I33+1</f>
        <v>43290</v>
      </c>
      <c r="D34" s="72">
        <f t="shared" ref="D34:I34" si="28">C34+1</f>
        <v>43291</v>
      </c>
      <c r="E34" s="72">
        <f t="shared" si="28"/>
        <v>43292</v>
      </c>
      <c r="F34" s="72">
        <f t="shared" si="28"/>
        <v>43293</v>
      </c>
      <c r="G34" s="72">
        <f t="shared" si="28"/>
        <v>43294</v>
      </c>
      <c r="H34" s="73">
        <f t="shared" si="28"/>
        <v>43295</v>
      </c>
      <c r="I34" s="73">
        <f t="shared" si="28"/>
        <v>43296</v>
      </c>
      <c r="J34" s="13"/>
      <c r="K34" s="72">
        <f t="shared" ref="K34:K35" si="29">Q33+1</f>
        <v>43325</v>
      </c>
      <c r="L34" s="72">
        <f t="shared" ref="L34:Q34" si="30">K34+1</f>
        <v>43326</v>
      </c>
      <c r="M34" s="72">
        <f t="shared" si="30"/>
        <v>43327</v>
      </c>
      <c r="N34" s="72">
        <f t="shared" si="30"/>
        <v>43328</v>
      </c>
      <c r="O34" s="72">
        <f t="shared" si="30"/>
        <v>43329</v>
      </c>
      <c r="P34" s="73">
        <f t="shared" si="30"/>
        <v>43330</v>
      </c>
      <c r="Q34" s="73">
        <f t="shared" si="30"/>
        <v>43331</v>
      </c>
      <c r="R34" s="13"/>
      <c r="S34" s="72">
        <f t="shared" ref="S34:S35" si="31">Y33+1</f>
        <v>43353</v>
      </c>
      <c r="T34" s="72">
        <f t="shared" ref="T34:Y34" si="32">S34+1</f>
        <v>43354</v>
      </c>
      <c r="U34" s="72">
        <f t="shared" si="32"/>
        <v>43355</v>
      </c>
      <c r="V34" s="72">
        <f t="shared" si="32"/>
        <v>43356</v>
      </c>
      <c r="W34" s="72">
        <f t="shared" si="32"/>
        <v>43357</v>
      </c>
      <c r="X34" s="73">
        <f t="shared" si="32"/>
        <v>43358</v>
      </c>
      <c r="Y34" s="73">
        <f t="shared" si="32"/>
        <v>43359</v>
      </c>
      <c r="Z34" s="8"/>
      <c r="AA34" s="8"/>
      <c r="AB34" s="8"/>
    </row>
    <row r="35" spans="1:28" ht="15" customHeight="1" x14ac:dyDescent="0.3">
      <c r="A35" s="13"/>
      <c r="B35" s="13"/>
      <c r="C35" s="72">
        <f t="shared" si="27"/>
        <v>43297</v>
      </c>
      <c r="D35" s="72">
        <f t="shared" ref="D35:I35" si="33">C35+1</f>
        <v>43298</v>
      </c>
      <c r="E35" s="72">
        <f t="shared" si="33"/>
        <v>43299</v>
      </c>
      <c r="F35" s="72">
        <f t="shared" si="33"/>
        <v>43300</v>
      </c>
      <c r="G35" s="72">
        <f t="shared" si="33"/>
        <v>43301</v>
      </c>
      <c r="H35" s="73">
        <f t="shared" si="33"/>
        <v>43302</v>
      </c>
      <c r="I35" s="73">
        <f t="shared" si="33"/>
        <v>43303</v>
      </c>
      <c r="J35" s="13"/>
      <c r="K35" s="72">
        <f t="shared" si="29"/>
        <v>43332</v>
      </c>
      <c r="L35" s="72">
        <f t="shared" ref="L35:Q35" si="34">K35+1</f>
        <v>43333</v>
      </c>
      <c r="M35" s="72">
        <f t="shared" si="34"/>
        <v>43334</v>
      </c>
      <c r="N35" s="72">
        <f t="shared" si="34"/>
        <v>43335</v>
      </c>
      <c r="O35" s="72">
        <f t="shared" si="34"/>
        <v>43336</v>
      </c>
      <c r="P35" s="73">
        <f t="shared" si="34"/>
        <v>43337</v>
      </c>
      <c r="Q35" s="73">
        <f t="shared" si="34"/>
        <v>43338</v>
      </c>
      <c r="R35" s="13"/>
      <c r="S35" s="72">
        <f t="shared" si="31"/>
        <v>43360</v>
      </c>
      <c r="T35" s="72">
        <f t="shared" ref="T35:Y35" si="35">S35+1</f>
        <v>43361</v>
      </c>
      <c r="U35" s="72">
        <f t="shared" si="35"/>
        <v>43362</v>
      </c>
      <c r="V35" s="72">
        <f t="shared" si="35"/>
        <v>43363</v>
      </c>
      <c r="W35" s="72">
        <f t="shared" si="35"/>
        <v>43364</v>
      </c>
      <c r="X35" s="73">
        <f t="shared" si="35"/>
        <v>43365</v>
      </c>
      <c r="Y35" s="73">
        <f t="shared" si="35"/>
        <v>43366</v>
      </c>
      <c r="Z35" s="8"/>
      <c r="AA35" s="8"/>
      <c r="AB35" s="8"/>
    </row>
    <row r="36" spans="1:28" ht="15" customHeight="1" x14ac:dyDescent="0.3">
      <c r="A36" s="13"/>
      <c r="B36" s="13"/>
      <c r="C36" s="72">
        <f>IF(I35&lt;EOMONTH(C30,0),I35+1,"")</f>
        <v>43304</v>
      </c>
      <c r="D36" s="72">
        <f>IF(C36&lt;EOMONTH(C30,0),C36+1,"")</f>
        <v>43305</v>
      </c>
      <c r="E36" s="72">
        <f>IF(D36&lt;EOMONTH(C30,0),D36+1,"")</f>
        <v>43306</v>
      </c>
      <c r="F36" s="72">
        <f>IF(E36&lt;EOMONTH(C30,0),E36+1,"")</f>
        <v>43307</v>
      </c>
      <c r="G36" s="72">
        <f>IF(F36&lt;EOMONTH(C30,0),F36+1,"")</f>
        <v>43308</v>
      </c>
      <c r="H36" s="72">
        <f>IF(G36&lt;EOMONTH(C30,0),G36+1,"")</f>
        <v>43309</v>
      </c>
      <c r="I36" s="72">
        <f>IF(H36&lt;EOMONTH(C30,0),H36+1,"")</f>
        <v>43310</v>
      </c>
      <c r="J36" s="13"/>
      <c r="K36" s="72">
        <f>IF(Q35&lt;EOMONTH(K30,0),Q35+1,"")</f>
        <v>43339</v>
      </c>
      <c r="L36" s="72">
        <f>IF(K36&lt;EOMONTH(K30,0),K36+1,"")</f>
        <v>43340</v>
      </c>
      <c r="M36" s="72">
        <f>IF(L36&lt;EOMONTH(K30,0),L36+1,"")</f>
        <v>43341</v>
      </c>
      <c r="N36" s="72">
        <f>IF(M36&lt;EOMONTH(K30,0),M36+1,"")</f>
        <v>43342</v>
      </c>
      <c r="O36" s="72">
        <f>IF(N36&lt;EOMONTH(K30,0),N36+1,"")</f>
        <v>43343</v>
      </c>
      <c r="P36" s="72" t="str">
        <f>IF(O36&lt;EOMONTH(K30,0),O36+1,"")</f>
        <v/>
      </c>
      <c r="Q36" s="72" t="str">
        <f>IF(P36&lt;EOMONTH(K30,0),P36+1,"")</f>
        <v/>
      </c>
      <c r="R36" s="13"/>
      <c r="S36" s="72">
        <f>IF(Y35&lt;EOMONTH(S30,0),Y35+1,"")</f>
        <v>43367</v>
      </c>
      <c r="T36" s="72">
        <f>IF(S36&lt;EOMONTH(S30,0),S36+1,"")</f>
        <v>43368</v>
      </c>
      <c r="U36" s="72">
        <f>IF(T36&lt;EOMONTH(S30,0),T36+1,"")</f>
        <v>43369</v>
      </c>
      <c r="V36" s="72">
        <f>IF(U36&lt;EOMONTH(S30,0),U36+1,"")</f>
        <v>43370</v>
      </c>
      <c r="W36" s="72">
        <f>IF(V36&lt;EOMONTH(S30,0),V36+1,"")</f>
        <v>43371</v>
      </c>
      <c r="X36" s="72">
        <f>IF(W36&lt;EOMONTH(S30,0),W36+1,"")</f>
        <v>43372</v>
      </c>
      <c r="Y36" s="72">
        <f>IF(X36&lt;EOMONTH(S30,0),X36+1,"")</f>
        <v>43373</v>
      </c>
      <c r="Z36" s="8"/>
      <c r="AA36" s="8"/>
      <c r="AB36" s="8"/>
    </row>
    <row r="37" spans="1:28" ht="15" customHeight="1" x14ac:dyDescent="0.3">
      <c r="A37" s="13"/>
      <c r="B37" s="13"/>
      <c r="C37" s="72">
        <f>IF(I36&lt;EOMONTH(C30,0),I36+1,"")</f>
        <v>43311</v>
      </c>
      <c r="D37" s="72">
        <f>IF(C37&lt;EOMONTH(C30,0),C37+1,"")</f>
        <v>43312</v>
      </c>
      <c r="E37" s="72" t="str">
        <f>IF(D37&lt;EOMONTH(C30,0),D37+1,"")</f>
        <v/>
      </c>
      <c r="F37" s="72" t="str">
        <f>IF(E37&lt;EOMONTH(C30,0),E37+1,"")</f>
        <v/>
      </c>
      <c r="G37" s="72" t="str">
        <f>IF(F37&lt;EOMONTH(C30,0),F37+1,"")</f>
        <v/>
      </c>
      <c r="H37" s="72" t="str">
        <f>IF(G37&lt;EOMONTH(C30,0),G37+1,"")</f>
        <v/>
      </c>
      <c r="I37" s="72" t="str">
        <f>IF(H37&lt;EOMONTH(C30,0),H37+1,"")</f>
        <v/>
      </c>
      <c r="J37" s="13"/>
      <c r="K37" s="72" t="str">
        <f>IF(Q36&lt;EOMONTH(K30,0),Q36+1,"")</f>
        <v/>
      </c>
      <c r="L37" s="72" t="str">
        <f>IF(K37&lt;EOMONTH(K30,0),K37+1,"")</f>
        <v/>
      </c>
      <c r="M37" s="72" t="str">
        <f>IF(L37&lt;EOMONTH(K30,0),L37+1,"")</f>
        <v/>
      </c>
      <c r="N37" s="72" t="str">
        <f>IF(M37&lt;EOMONTH(K30,0),M37+1,"")</f>
        <v/>
      </c>
      <c r="O37" s="72" t="str">
        <f>IF(N37&lt;EOMONTH(K30,0),N37+1,"")</f>
        <v/>
      </c>
      <c r="P37" s="72" t="str">
        <f>IF(O37&lt;EOMONTH(K30,0),O37+1,"")</f>
        <v/>
      </c>
      <c r="Q37" s="72" t="str">
        <f>IF(P37&lt;EOMONTH(K30,0),P37+1,"")</f>
        <v/>
      </c>
      <c r="R37" s="13"/>
      <c r="S37" s="72" t="str">
        <f>IF(Y36&lt;EOMONTH(S30,0),Y36+1,"")</f>
        <v/>
      </c>
      <c r="T37" s="72" t="str">
        <f>IF(S37&lt;EOMONTH(S30,0),S37+1,"")</f>
        <v/>
      </c>
      <c r="U37" s="72" t="str">
        <f>IF(T37&lt;EOMONTH(S30,0),T37+1,"")</f>
        <v/>
      </c>
      <c r="V37" s="72" t="str">
        <f>IF(U37&lt;EOMONTH(S30,0),U37+1,"")</f>
        <v/>
      </c>
      <c r="W37" s="72" t="str">
        <f>IF(V37&lt;EOMONTH(S30,0),V37+1,"")</f>
        <v/>
      </c>
      <c r="X37" s="72" t="str">
        <f>IF(W37&lt;EOMONTH(S30,0),W37+1,"")</f>
        <v/>
      </c>
      <c r="Y37" s="72" t="str">
        <f>IF(X37&lt;EOMONTH(S30,0),X37+1,"")</f>
        <v/>
      </c>
      <c r="Z37" s="8"/>
      <c r="AA37" s="8"/>
      <c r="AB37" s="8"/>
    </row>
    <row r="38" spans="1:28" ht="10.199999999999999" customHeight="1" x14ac:dyDescent="0.3">
      <c r="A38" s="13"/>
      <c r="B38" s="13"/>
      <c r="C38" s="16"/>
      <c r="D38" s="16"/>
      <c r="E38" s="16"/>
      <c r="F38" s="16"/>
      <c r="G38" s="16"/>
      <c r="H38" s="16"/>
      <c r="I38" s="16"/>
      <c r="J38" s="13"/>
      <c r="K38" s="16"/>
      <c r="L38" s="16"/>
      <c r="M38" s="16"/>
      <c r="N38" s="16"/>
      <c r="O38" s="16"/>
      <c r="P38" s="16"/>
      <c r="Q38" s="16"/>
      <c r="R38" s="13"/>
      <c r="S38" s="16"/>
      <c r="T38" s="16"/>
      <c r="U38" s="16"/>
      <c r="V38" s="16"/>
      <c r="W38" s="16"/>
      <c r="X38" s="16"/>
      <c r="Y38" s="16"/>
      <c r="Z38" s="8"/>
      <c r="AA38" s="8"/>
      <c r="AB38" s="8"/>
    </row>
    <row r="39" spans="1:28" ht="15" customHeight="1" x14ac:dyDescent="0.3">
      <c r="A39" s="13"/>
      <c r="B39" s="13"/>
      <c r="C39" s="83">
        <f>EDATE(DATE(ref_annee,1,1),9)</f>
        <v>43374</v>
      </c>
      <c r="D39" s="83"/>
      <c r="E39" s="83"/>
      <c r="F39" s="83"/>
      <c r="G39" s="83"/>
      <c r="H39" s="83"/>
      <c r="I39" s="83"/>
      <c r="J39" s="13"/>
      <c r="K39" s="83">
        <f>EDATE(DATE(ref_annee,1,1),10)</f>
        <v>43405</v>
      </c>
      <c r="L39" s="83"/>
      <c r="M39" s="83"/>
      <c r="N39" s="83"/>
      <c r="O39" s="83"/>
      <c r="P39" s="83"/>
      <c r="Q39" s="83"/>
      <c r="R39" s="13"/>
      <c r="S39" s="83">
        <f>EDATE(DATE(ref_annee,1,1),11)</f>
        <v>43435</v>
      </c>
      <c r="T39" s="83"/>
      <c r="U39" s="83"/>
      <c r="V39" s="83"/>
      <c r="W39" s="83"/>
      <c r="X39" s="83"/>
      <c r="Y39" s="83"/>
      <c r="Z39" s="8"/>
      <c r="AA39" s="8"/>
      <c r="AB39" s="8"/>
    </row>
    <row r="40" spans="1:28" ht="15" customHeight="1" x14ac:dyDescent="0.3">
      <c r="A40" s="13"/>
      <c r="B40" s="13"/>
      <c r="C40" s="71" t="s">
        <v>0</v>
      </c>
      <c r="D40" s="71" t="s">
        <v>1</v>
      </c>
      <c r="E40" s="71" t="s">
        <v>1</v>
      </c>
      <c r="F40" s="71" t="s">
        <v>2</v>
      </c>
      <c r="G40" s="71" t="s">
        <v>3</v>
      </c>
      <c r="H40" s="71" t="s">
        <v>4</v>
      </c>
      <c r="I40" s="71" t="s">
        <v>5</v>
      </c>
      <c r="J40" s="13"/>
      <c r="K40" s="71" t="s">
        <v>0</v>
      </c>
      <c r="L40" s="71" t="s">
        <v>1</v>
      </c>
      <c r="M40" s="71" t="s">
        <v>1</v>
      </c>
      <c r="N40" s="71" t="s">
        <v>2</v>
      </c>
      <c r="O40" s="71" t="s">
        <v>3</v>
      </c>
      <c r="P40" s="71" t="s">
        <v>4</v>
      </c>
      <c r="Q40" s="71" t="s">
        <v>5</v>
      </c>
      <c r="R40" s="13"/>
      <c r="S40" s="71" t="s">
        <v>0</v>
      </c>
      <c r="T40" s="71" t="s">
        <v>1</v>
      </c>
      <c r="U40" s="71" t="s">
        <v>1</v>
      </c>
      <c r="V40" s="71" t="s">
        <v>2</v>
      </c>
      <c r="W40" s="71" t="s">
        <v>3</v>
      </c>
      <c r="X40" s="71" t="s">
        <v>4</v>
      </c>
      <c r="Y40" s="71" t="s">
        <v>5</v>
      </c>
      <c r="Z40" s="8"/>
      <c r="AA40" s="8"/>
      <c r="AB40" s="8"/>
    </row>
    <row r="41" spans="1:28" ht="15" customHeight="1" x14ac:dyDescent="0.3">
      <c r="A41" s="13"/>
      <c r="B41" s="13"/>
      <c r="C41" s="72">
        <f>IF(WEEKDAY(C39)=2,C39,"")</f>
        <v>43374</v>
      </c>
      <c r="D41" s="72">
        <f>IF(C41&lt;&gt;"",C41+1,IF(WEEKDAY(C39)=3,C39,""))</f>
        <v>43375</v>
      </c>
      <c r="E41" s="72">
        <f>IF(D41&lt;&gt;"",D41+1,IF(WEEKDAY(C39)=4,C39,""))</f>
        <v>43376</v>
      </c>
      <c r="F41" s="72">
        <f>IF(E41&lt;&gt;"",E41+1,IF(WEEKDAY(C39)=5,C39,""))</f>
        <v>43377</v>
      </c>
      <c r="G41" s="72">
        <f>IF(F41&lt;&gt;"",F41+1,IF(WEEKDAY(C39)=6,C39,""))</f>
        <v>43378</v>
      </c>
      <c r="H41" s="73">
        <f>IF(G41&lt;&gt;"",G41+1,IF(WEEKDAY(C39)=7,C39,""))</f>
        <v>43379</v>
      </c>
      <c r="I41" s="73">
        <f>IF(H41&lt;&gt;"",H41+1,IF(WEEKDAY(C39)=1,C39,""))</f>
        <v>43380</v>
      </c>
      <c r="J41" s="13"/>
      <c r="K41" s="72" t="str">
        <f>IF(WEEKDAY(K39)=2,K39,"")</f>
        <v/>
      </c>
      <c r="L41" s="72" t="str">
        <f>IF(K41&lt;&gt;"",K41+1,IF(WEEKDAY(K39)=3,K39,""))</f>
        <v/>
      </c>
      <c r="M41" s="72" t="str">
        <f>IF(L41&lt;&gt;"",L41+1,IF(WEEKDAY(K39)=4,K39,""))</f>
        <v/>
      </c>
      <c r="N41" s="72">
        <f>IF(M41&lt;&gt;"",M41+1,IF(WEEKDAY(K39)=5,K39,""))</f>
        <v>43405</v>
      </c>
      <c r="O41" s="72">
        <f>IF(N41&lt;&gt;"",N41+1,IF(WEEKDAY(K39)=6,K39,""))</f>
        <v>43406</v>
      </c>
      <c r="P41" s="73">
        <f>IF(O41&lt;&gt;"",O41+1,IF(WEEKDAY(K39)=7,K39,""))</f>
        <v>43407</v>
      </c>
      <c r="Q41" s="73">
        <f>IF(P41&lt;&gt;"",P41+1,IF(WEEKDAY(K39)=1,K39,""))</f>
        <v>43408</v>
      </c>
      <c r="R41" s="13"/>
      <c r="S41" s="72" t="str">
        <f>IF(WEEKDAY(S39)=2,S39,"")</f>
        <v/>
      </c>
      <c r="T41" s="72" t="str">
        <f>IF(S41&lt;&gt;"",S41+1,IF(WEEKDAY(S39)=3,S39,""))</f>
        <v/>
      </c>
      <c r="U41" s="72" t="str">
        <f>IF(T41&lt;&gt;"",T41+1,IF(WEEKDAY(S39)=4,S39,""))</f>
        <v/>
      </c>
      <c r="V41" s="72" t="str">
        <f>IF(U41&lt;&gt;"",U41+1,IF(WEEKDAY(S39)=5,S39,""))</f>
        <v/>
      </c>
      <c r="W41" s="72" t="str">
        <f>IF(V41&lt;&gt;"",V41+1,IF(WEEKDAY(S39)=6,S39,""))</f>
        <v/>
      </c>
      <c r="X41" s="73">
        <f>IF(W41&lt;&gt;"",W41+1,IF(WEEKDAY(S39)=7,S39,""))</f>
        <v>43435</v>
      </c>
      <c r="Y41" s="73">
        <f>IF(X41&lt;&gt;"",X41+1,IF(WEEKDAY(S39)=1,S39,""))</f>
        <v>43436</v>
      </c>
      <c r="Z41" s="8"/>
      <c r="AA41" s="8"/>
      <c r="AB41" s="8"/>
    </row>
    <row r="42" spans="1:28" ht="15" customHeight="1" x14ac:dyDescent="0.3">
      <c r="A42" s="13"/>
      <c r="B42" s="13"/>
      <c r="C42" s="72">
        <f>I41+1</f>
        <v>43381</v>
      </c>
      <c r="D42" s="72">
        <f>C42+1</f>
        <v>43382</v>
      </c>
      <c r="E42" s="72">
        <f t="shared" ref="E42:I42" si="36">D42+1</f>
        <v>43383</v>
      </c>
      <c r="F42" s="72">
        <f t="shared" si="36"/>
        <v>43384</v>
      </c>
      <c r="G42" s="72">
        <f t="shared" si="36"/>
        <v>43385</v>
      </c>
      <c r="H42" s="73">
        <f t="shared" si="36"/>
        <v>43386</v>
      </c>
      <c r="I42" s="73">
        <f t="shared" si="36"/>
        <v>43387</v>
      </c>
      <c r="J42" s="13"/>
      <c r="K42" s="72">
        <f>Q41+1</f>
        <v>43409</v>
      </c>
      <c r="L42" s="72">
        <f>K42+1</f>
        <v>43410</v>
      </c>
      <c r="M42" s="72">
        <f t="shared" ref="M42:Q42" si="37">L42+1</f>
        <v>43411</v>
      </c>
      <c r="N42" s="72">
        <f t="shared" si="37"/>
        <v>43412</v>
      </c>
      <c r="O42" s="72">
        <f t="shared" si="37"/>
        <v>43413</v>
      </c>
      <c r="P42" s="73">
        <f t="shared" si="37"/>
        <v>43414</v>
      </c>
      <c r="Q42" s="73">
        <f t="shared" si="37"/>
        <v>43415</v>
      </c>
      <c r="R42" s="13"/>
      <c r="S42" s="72">
        <f>Y41+1</f>
        <v>43437</v>
      </c>
      <c r="T42" s="72">
        <f>S42+1</f>
        <v>43438</v>
      </c>
      <c r="U42" s="72">
        <f t="shared" ref="U42:Y42" si="38">T42+1</f>
        <v>43439</v>
      </c>
      <c r="V42" s="72">
        <f t="shared" si="38"/>
        <v>43440</v>
      </c>
      <c r="W42" s="72">
        <f t="shared" si="38"/>
        <v>43441</v>
      </c>
      <c r="X42" s="73">
        <f t="shared" si="38"/>
        <v>43442</v>
      </c>
      <c r="Y42" s="73">
        <f t="shared" si="38"/>
        <v>43443</v>
      </c>
      <c r="Z42" s="8"/>
      <c r="AA42" s="8"/>
      <c r="AB42" s="8"/>
    </row>
    <row r="43" spans="1:28" ht="15" customHeight="1" x14ac:dyDescent="0.3">
      <c r="A43" s="13"/>
      <c r="B43" s="13"/>
      <c r="C43" s="72">
        <f t="shared" ref="C43:C44" si="39">I42+1</f>
        <v>43388</v>
      </c>
      <c r="D43" s="72">
        <f t="shared" ref="D43:I43" si="40">C43+1</f>
        <v>43389</v>
      </c>
      <c r="E43" s="72">
        <f t="shared" si="40"/>
        <v>43390</v>
      </c>
      <c r="F43" s="72">
        <f t="shared" si="40"/>
        <v>43391</v>
      </c>
      <c r="G43" s="72">
        <f t="shared" si="40"/>
        <v>43392</v>
      </c>
      <c r="H43" s="73">
        <f t="shared" si="40"/>
        <v>43393</v>
      </c>
      <c r="I43" s="73">
        <f t="shared" si="40"/>
        <v>43394</v>
      </c>
      <c r="J43" s="13"/>
      <c r="K43" s="72">
        <f t="shared" ref="K43:K44" si="41">Q42+1</f>
        <v>43416</v>
      </c>
      <c r="L43" s="72">
        <f t="shared" ref="L43:Q43" si="42">K43+1</f>
        <v>43417</v>
      </c>
      <c r="M43" s="72">
        <f t="shared" si="42"/>
        <v>43418</v>
      </c>
      <c r="N43" s="72">
        <f t="shared" si="42"/>
        <v>43419</v>
      </c>
      <c r="O43" s="72">
        <f t="shared" si="42"/>
        <v>43420</v>
      </c>
      <c r="P43" s="73">
        <f t="shared" si="42"/>
        <v>43421</v>
      </c>
      <c r="Q43" s="73">
        <f t="shared" si="42"/>
        <v>43422</v>
      </c>
      <c r="R43" s="13"/>
      <c r="S43" s="72">
        <f t="shared" ref="S43:S44" si="43">Y42+1</f>
        <v>43444</v>
      </c>
      <c r="T43" s="72">
        <f t="shared" ref="T43:Y43" si="44">S43+1</f>
        <v>43445</v>
      </c>
      <c r="U43" s="72">
        <f t="shared" si="44"/>
        <v>43446</v>
      </c>
      <c r="V43" s="72">
        <f t="shared" si="44"/>
        <v>43447</v>
      </c>
      <c r="W43" s="72">
        <f t="shared" si="44"/>
        <v>43448</v>
      </c>
      <c r="X43" s="73">
        <f t="shared" si="44"/>
        <v>43449</v>
      </c>
      <c r="Y43" s="73">
        <f t="shared" si="44"/>
        <v>43450</v>
      </c>
      <c r="Z43" s="8"/>
      <c r="AA43" s="8"/>
      <c r="AB43" s="8"/>
    </row>
    <row r="44" spans="1:28" ht="15" customHeight="1" x14ac:dyDescent="0.3">
      <c r="A44" s="8"/>
      <c r="B44" s="8"/>
      <c r="C44" s="72">
        <f t="shared" si="39"/>
        <v>43395</v>
      </c>
      <c r="D44" s="72">
        <f t="shared" ref="D44:I44" si="45">C44+1</f>
        <v>43396</v>
      </c>
      <c r="E44" s="72">
        <f t="shared" si="45"/>
        <v>43397</v>
      </c>
      <c r="F44" s="72">
        <f t="shared" si="45"/>
        <v>43398</v>
      </c>
      <c r="G44" s="72">
        <f t="shared" si="45"/>
        <v>43399</v>
      </c>
      <c r="H44" s="73">
        <f t="shared" si="45"/>
        <v>43400</v>
      </c>
      <c r="I44" s="73">
        <f t="shared" si="45"/>
        <v>43401</v>
      </c>
      <c r="J44" s="8"/>
      <c r="K44" s="72">
        <f t="shared" si="41"/>
        <v>43423</v>
      </c>
      <c r="L44" s="72">
        <f t="shared" ref="L44:Q44" si="46">K44+1</f>
        <v>43424</v>
      </c>
      <c r="M44" s="72">
        <f t="shared" si="46"/>
        <v>43425</v>
      </c>
      <c r="N44" s="72">
        <f t="shared" si="46"/>
        <v>43426</v>
      </c>
      <c r="O44" s="72">
        <f t="shared" si="46"/>
        <v>43427</v>
      </c>
      <c r="P44" s="73">
        <f t="shared" si="46"/>
        <v>43428</v>
      </c>
      <c r="Q44" s="73">
        <f t="shared" si="46"/>
        <v>43429</v>
      </c>
      <c r="R44" s="8"/>
      <c r="S44" s="72">
        <f t="shared" si="43"/>
        <v>43451</v>
      </c>
      <c r="T44" s="72">
        <f t="shared" ref="T44:Y44" si="47">S44+1</f>
        <v>43452</v>
      </c>
      <c r="U44" s="72">
        <f t="shared" si="47"/>
        <v>43453</v>
      </c>
      <c r="V44" s="72">
        <f t="shared" si="47"/>
        <v>43454</v>
      </c>
      <c r="W44" s="72">
        <f t="shared" si="47"/>
        <v>43455</v>
      </c>
      <c r="X44" s="73">
        <f t="shared" si="47"/>
        <v>43456</v>
      </c>
      <c r="Y44" s="73">
        <f t="shared" si="47"/>
        <v>43457</v>
      </c>
      <c r="Z44" s="8"/>
      <c r="AA44" s="8"/>
      <c r="AB44" s="8"/>
    </row>
    <row r="45" spans="1:28" ht="15" customHeight="1" x14ac:dyDescent="0.3">
      <c r="A45" s="8"/>
      <c r="B45" s="8"/>
      <c r="C45" s="72">
        <f>IF(I44&lt;EOMONTH(C39,0),I44+1,"")</f>
        <v>43402</v>
      </c>
      <c r="D45" s="72">
        <f>IF(C45&lt;EOMONTH(C39,0),C45+1,"")</f>
        <v>43403</v>
      </c>
      <c r="E45" s="72">
        <f>IF(D45&lt;EOMONTH(C39,0),D45+1,"")</f>
        <v>43404</v>
      </c>
      <c r="F45" s="72" t="str">
        <f>IF(E45&lt;EOMONTH(C39,0),E45+1,"")</f>
        <v/>
      </c>
      <c r="G45" s="72" t="str">
        <f>IF(F45&lt;EOMONTH(C39,0),F45+1,"")</f>
        <v/>
      </c>
      <c r="H45" s="72" t="str">
        <f>IF(G45&lt;EOMONTH(C39,0),G45+1,"")</f>
        <v/>
      </c>
      <c r="I45" s="72" t="str">
        <f>IF(H45&lt;EOMONTH(C39,0),H45+1,"")</f>
        <v/>
      </c>
      <c r="J45" s="8"/>
      <c r="K45" s="72">
        <f>IF(Q44&lt;EOMONTH(K39,0),Q44+1,"")</f>
        <v>43430</v>
      </c>
      <c r="L45" s="72">
        <f>IF(K45&lt;EOMONTH(K39,0),K45+1,"")</f>
        <v>43431</v>
      </c>
      <c r="M45" s="72">
        <f>IF(L45&lt;EOMONTH(K39,0),L45+1,"")</f>
        <v>43432</v>
      </c>
      <c r="N45" s="72">
        <f>IF(M45&lt;EOMONTH(K39,0),M45+1,"")</f>
        <v>43433</v>
      </c>
      <c r="O45" s="72">
        <f>IF(N45&lt;EOMONTH(K39,0),N45+1,"")</f>
        <v>43434</v>
      </c>
      <c r="P45" s="72" t="str">
        <f>IF(O45&lt;EOMONTH(K39,0),O45+1,"")</f>
        <v/>
      </c>
      <c r="Q45" s="72" t="str">
        <f>IF(P45&lt;EOMONTH(K39,0),P45+1,"")</f>
        <v/>
      </c>
      <c r="R45" s="8"/>
      <c r="S45" s="72">
        <f>IF(Y44&lt;EOMONTH(S39,0),Y44+1,"")</f>
        <v>43458</v>
      </c>
      <c r="T45" s="72">
        <f>IF(S45&lt;EOMONTH(S39,0),S45+1,"")</f>
        <v>43459</v>
      </c>
      <c r="U45" s="72">
        <f>IF(T45&lt;EOMONTH(S39,0),T45+1,"")</f>
        <v>43460</v>
      </c>
      <c r="V45" s="72">
        <f>IF(U45&lt;EOMONTH(S39,0),U45+1,"")</f>
        <v>43461</v>
      </c>
      <c r="W45" s="72">
        <f>IF(V45&lt;EOMONTH(S39,0),V45+1,"")</f>
        <v>43462</v>
      </c>
      <c r="X45" s="72">
        <f>IF(W45&lt;EOMONTH(S39,0),W45+1,"")</f>
        <v>43463</v>
      </c>
      <c r="Y45" s="72">
        <f>IF(X45&lt;EOMONTH(S39,0),X45+1,"")</f>
        <v>43464</v>
      </c>
      <c r="Z45" s="8"/>
      <c r="AA45" s="8"/>
      <c r="AB45" s="8"/>
    </row>
    <row r="46" spans="1:28" ht="15" customHeight="1" x14ac:dyDescent="0.3">
      <c r="A46" s="8"/>
      <c r="B46" s="8"/>
      <c r="C46" s="72" t="str">
        <f>IF(I45&lt;EOMONTH(C39,0),I45+1,"")</f>
        <v/>
      </c>
      <c r="D46" s="72" t="str">
        <f>IF(C46&lt;EOMONTH(C39,0),C46+1,"")</f>
        <v/>
      </c>
      <c r="E46" s="72" t="str">
        <f>IF(D46&lt;EOMONTH(C39,0),D46+1,"")</f>
        <v/>
      </c>
      <c r="F46" s="72" t="str">
        <f>IF(E46&lt;EOMONTH(C39,0),E46+1,"")</f>
        <v/>
      </c>
      <c r="G46" s="72" t="str">
        <f>IF(F46&lt;EOMONTH(C39,0),F46+1,"")</f>
        <v/>
      </c>
      <c r="H46" s="72" t="str">
        <f>IF(G46&lt;EOMONTH(C39,0),G46+1,"")</f>
        <v/>
      </c>
      <c r="I46" s="72" t="str">
        <f>IF(H46&lt;EOMONTH(C39,0),H46+1,"")</f>
        <v/>
      </c>
      <c r="J46" s="8"/>
      <c r="K46" s="72" t="str">
        <f>IF(Q45&lt;EOMONTH(K39,0),Q45+1,"")</f>
        <v/>
      </c>
      <c r="L46" s="72" t="str">
        <f>IF(K46&lt;EOMONTH(K39,0),K46+1,"")</f>
        <v/>
      </c>
      <c r="M46" s="72" t="str">
        <f>IF(L46&lt;EOMONTH(K39,0),L46+1,"")</f>
        <v/>
      </c>
      <c r="N46" s="72" t="str">
        <f>IF(M46&lt;EOMONTH(K39,0),M46+1,"")</f>
        <v/>
      </c>
      <c r="O46" s="72" t="str">
        <f>IF(N46&lt;EOMONTH(K39,0),N46+1,"")</f>
        <v/>
      </c>
      <c r="P46" s="72" t="str">
        <f>IF(O46&lt;EOMONTH(K39,0),O46+1,"")</f>
        <v/>
      </c>
      <c r="Q46" s="72" t="str">
        <f>IF(P46&lt;EOMONTH(K39,0),P46+1,"")</f>
        <v/>
      </c>
      <c r="R46" s="8"/>
      <c r="S46" s="72">
        <f>IF(Y45&lt;EOMONTH(S39,0),Y45+1,"")</f>
        <v>43465</v>
      </c>
      <c r="T46" s="72" t="str">
        <f>IF(S46&lt;EOMONTH(S39,0),S46+1,"")</f>
        <v/>
      </c>
      <c r="U46" s="72" t="str">
        <f>IF(T46&lt;EOMONTH(S39,0),T46+1,"")</f>
        <v/>
      </c>
      <c r="V46" s="72" t="str">
        <f>IF(U46&lt;EOMONTH(S39,0),U46+1,"")</f>
        <v/>
      </c>
      <c r="W46" s="72" t="str">
        <f>IF(V46&lt;EOMONTH(S39,0),V46+1,"")</f>
        <v/>
      </c>
      <c r="X46" s="72" t="str">
        <f>IF(W46&lt;EOMONTH(S39,0),W46+1,"")</f>
        <v/>
      </c>
      <c r="Y46" s="72" t="str">
        <f>IF(X46&lt;EOMONTH(S39,0),X46+1,"")</f>
        <v/>
      </c>
      <c r="Z46" s="8"/>
      <c r="AA46" s="8"/>
      <c r="AB46" s="8"/>
    </row>
    <row r="47" spans="1:28" ht="16.2" customHeight="1" x14ac:dyDescent="0.3">
      <c r="A47" s="8"/>
      <c r="B47" s="8"/>
      <c r="C47" s="17"/>
      <c r="D47" s="17"/>
      <c r="E47" s="17"/>
      <c r="F47" s="17"/>
      <c r="G47" s="17"/>
      <c r="H47" s="17"/>
      <c r="I47" s="17"/>
      <c r="J47" s="8"/>
      <c r="K47" s="17"/>
      <c r="L47" s="17"/>
      <c r="M47" s="17"/>
      <c r="N47" s="17"/>
      <c r="O47" s="17"/>
      <c r="P47" s="17"/>
      <c r="Q47" s="17"/>
      <c r="R47" s="8"/>
      <c r="S47" s="17"/>
      <c r="T47" s="17"/>
      <c r="U47" s="17"/>
      <c r="V47" s="17"/>
      <c r="W47" s="17"/>
      <c r="X47" s="17"/>
      <c r="Y47" s="17"/>
      <c r="Z47" s="8"/>
      <c r="AA47" s="8"/>
      <c r="AB47" s="8"/>
    </row>
    <row r="48" spans="1:28" ht="15" customHeight="1" x14ac:dyDescent="0.3">
      <c r="A48" s="8"/>
      <c r="B48" s="8"/>
      <c r="C48" s="74"/>
      <c r="D48" s="18" t="s">
        <v>58</v>
      </c>
      <c r="E48" s="8"/>
      <c r="F48" s="8"/>
      <c r="G48" s="8"/>
      <c r="H48" s="77"/>
      <c r="I48" s="18" t="str">
        <f>Config!$B$2</f>
        <v>Vacances</v>
      </c>
      <c r="J48" s="8"/>
      <c r="K48" s="8"/>
      <c r="L48" s="8"/>
      <c r="M48" s="75"/>
      <c r="N48" s="18" t="str">
        <f>Config!B3</f>
        <v>RTT</v>
      </c>
      <c r="O48" s="8"/>
      <c r="P48" s="8"/>
      <c r="Q48" s="76"/>
      <c r="R48" s="18" t="str">
        <f>Config!B4</f>
        <v>Arrêt Maladie</v>
      </c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2"/>
      <c r="R49" s="82"/>
      <c r="S49" s="82"/>
      <c r="T49" s="82"/>
      <c r="U49" s="82"/>
      <c r="V49" s="82"/>
      <c r="W49" s="82"/>
      <c r="X49" s="82"/>
      <c r="Y49" s="82"/>
      <c r="Z49" s="19"/>
      <c r="AA49" s="19"/>
      <c r="AB49" s="19"/>
    </row>
    <row r="50" spans="1:28" x14ac:dyDescent="0.3">
      <c r="C50" s="81"/>
    </row>
    <row r="51" spans="1:28" x14ac:dyDescent="0.3">
      <c r="C51" s="7"/>
      <c r="K51" s="7"/>
      <c r="S51" s="7"/>
      <c r="Z51" s="19"/>
      <c r="AA51" s="19"/>
      <c r="AB51" s="19"/>
    </row>
    <row r="52" spans="1:28" hidden="1" x14ac:dyDescent="0.3">
      <c r="C52" s="6">
        <f>IFERROR(HLOOKUP(C14,Janvier!$D$3:$AH$9,MATCH(employe_ID,Janvier!$A$3:$A$9,0),0),"")</f>
        <v>0</v>
      </c>
      <c r="D52" s="6">
        <f>IFERROR(HLOOKUP(D14,Janvier!$D$3:$AH$9,MATCH(employe_ID,Janvier!$A$3:$A$9,0),0),"")</f>
        <v>0</v>
      </c>
      <c r="E52" s="6">
        <f>IFERROR(HLOOKUP(E14,Janvier!$D$3:$AH$9,MATCH(employe_ID,Janvier!$A$3:$A$9,0),0),"")</f>
        <v>0</v>
      </c>
      <c r="F52" s="6">
        <f>IFERROR(HLOOKUP(F14,Janvier!$D$3:$AH$9,MATCH(employe_ID,Janvier!$A$3:$A$9,0),0),"")</f>
        <v>0</v>
      </c>
      <c r="G52" s="6">
        <f>IFERROR(HLOOKUP(G14,Janvier!$D$3:$AH$9,MATCH(employe_ID,Janvier!$A$3:$A$9,0),0),"")</f>
        <v>0</v>
      </c>
      <c r="H52" s="6">
        <f>IFERROR(HLOOKUP(H14,Janvier!$D$3:$AH$9,MATCH(employe_ID,Janvier!$A$3:$A$9,0),0),"")</f>
        <v>0</v>
      </c>
      <c r="I52" s="6">
        <f>IFERROR(HLOOKUP(I14,Janvier!$D$3:$AH$9,MATCH(employe_ID,Janvier!$A$3:$A$9,0),0),"")</f>
        <v>0</v>
      </c>
      <c r="K52" s="6">
        <f>IFERROR(HLOOKUP(K14,Février!$D$3:$AH$9,MATCH(employe_ID,Février!$A$3:$A$9,0),0),"")</f>
        <v>0</v>
      </c>
      <c r="L52" s="6">
        <f>IFERROR(HLOOKUP(L14,Février!$D$3:$AH$9,MATCH(employe_ID,Février!$A$3:$A$9,0),0),"")</f>
        <v>0</v>
      </c>
      <c r="M52" s="6">
        <f>IFERROR(HLOOKUP(M14,Février!$D$3:$AH$9,MATCH(employe_ID,Février!$A$3:$A$9,0),0),"")</f>
        <v>0</v>
      </c>
      <c r="N52" s="6">
        <f>IFERROR(HLOOKUP(N14,Février!$D$3:$AH$9,MATCH(employe_ID,Février!$A$3:$A$9,0),0),"")</f>
        <v>0</v>
      </c>
      <c r="O52" s="6">
        <f>IFERROR(HLOOKUP(O14,Février!$D$3:$AH$9,MATCH(employe_ID,Février!$A$3:$A$9,0),0),"")</f>
        <v>0</v>
      </c>
      <c r="P52" s="6">
        <f>IFERROR(HLOOKUP(P14,Février!$D$3:$AH$9,MATCH(employe_ID,Février!$A$3:$A$9,0),0),"")</f>
        <v>0</v>
      </c>
      <c r="Q52" s="6">
        <f>IFERROR(HLOOKUP(Q14,Février!$D$3:$AH$9,MATCH(employe_ID,Février!$A$3:$A$9,0),0),"")</f>
        <v>0</v>
      </c>
      <c r="S52" s="6" t="str">
        <f>IFERROR(HLOOKUP(S14,Mars!$D$3:$AH$9,MATCH(employe_ID,Mars!$A$3:$A$9,0),0),"")</f>
        <v/>
      </c>
      <c r="T52" s="6" t="str">
        <f>IFERROR(HLOOKUP(T14,Mars!$D$3:$AH$9,MATCH(employe_ID,Mars!$A$3:$A$9,0),0),"")</f>
        <v/>
      </c>
      <c r="U52" s="6" t="str">
        <f>IFERROR(HLOOKUP(U14,Mars!$D$3:$AH$9,MATCH(employe_ID,Mars!$A$3:$A$9,0),0),"")</f>
        <v/>
      </c>
      <c r="V52" s="6">
        <f>IFERROR(HLOOKUP(V14,Mars!$D$3:$AH$9,MATCH(employe_ID,Mars!$A$3:$A$9,0),0),"")</f>
        <v>0</v>
      </c>
      <c r="W52" s="6">
        <f>IFERROR(HLOOKUP(W14,Mars!$D$3:$AH$9,MATCH(employe_ID,Mars!$A$3:$A$9,0),0),"")</f>
        <v>0</v>
      </c>
      <c r="X52" s="6">
        <f>IFERROR(HLOOKUP(X14,Mars!$D$3:$AH$9,MATCH(employe_ID,Mars!$A$3:$A$9,0),0),"")</f>
        <v>0</v>
      </c>
      <c r="Y52" s="6">
        <f>IFERROR(HLOOKUP(Y14,Mars!$D$3:$AH$9,MATCH(employe_ID,Mars!$A$3:$A$9,0),0),"")</f>
        <v>0</v>
      </c>
    </row>
    <row r="53" spans="1:28" hidden="1" x14ac:dyDescent="0.3">
      <c r="C53" s="6">
        <f>IFERROR(HLOOKUP(C15,Janvier!$D$3:$AH$9,MATCH(employe_ID,Janvier!$A$3:$A$9,0),0),"")</f>
        <v>0</v>
      </c>
      <c r="D53" s="6">
        <f>IFERROR(HLOOKUP(D15,Janvier!$D$3:$AH$9,MATCH(employe_ID,Janvier!$A$3:$A$9,0),0),"")</f>
        <v>0</v>
      </c>
      <c r="E53" s="6">
        <f>IFERROR(HLOOKUP(E15,Janvier!$D$3:$AH$9,MATCH(employe_ID,Janvier!$A$3:$A$9,0),0),"")</f>
        <v>0</v>
      </c>
      <c r="F53" s="6">
        <f>IFERROR(HLOOKUP(F15,Janvier!$D$3:$AH$9,MATCH(employe_ID,Janvier!$A$3:$A$9,0),0),"")</f>
        <v>0</v>
      </c>
      <c r="G53" s="6">
        <f>IFERROR(HLOOKUP(G15,Janvier!$D$3:$AH$9,MATCH(employe_ID,Janvier!$A$3:$A$9,0),0),"")</f>
        <v>0</v>
      </c>
      <c r="H53" s="6">
        <f>IFERROR(HLOOKUP(H15,Janvier!$D$3:$AH$9,MATCH(employe_ID,Janvier!$A$3:$A$9,0),0),"")</f>
        <v>0</v>
      </c>
      <c r="I53" s="6">
        <f>IFERROR(HLOOKUP(I15,Janvier!$D$3:$AH$9,MATCH(employe_ID,Janvier!$A$3:$A$9,0),0),"")</f>
        <v>0</v>
      </c>
      <c r="K53" s="6">
        <f>IFERROR(HLOOKUP(K15,Février!$D$3:$AH$9,MATCH(employe_ID,Février!$A$3:$A$9,0),0),"")</f>
        <v>0</v>
      </c>
      <c r="L53" s="6">
        <f>IFERROR(HLOOKUP(L15,Février!$D$3:$AH$9,MATCH(employe_ID,Février!$A$3:$A$9,0),0),"")</f>
        <v>0</v>
      </c>
      <c r="M53" s="6">
        <f>IFERROR(HLOOKUP(M15,Février!$D$3:$AH$9,MATCH(employe_ID,Février!$A$3:$A$9,0),0),"")</f>
        <v>0</v>
      </c>
      <c r="N53" s="6">
        <f>IFERROR(HLOOKUP(N15,Février!$D$3:$AH$9,MATCH(employe_ID,Février!$A$3:$A$9,0),0),"")</f>
        <v>0</v>
      </c>
      <c r="O53" s="6">
        <f>IFERROR(HLOOKUP(O15,Février!$D$3:$AH$9,MATCH(employe_ID,Février!$A$3:$A$9,0),0),"")</f>
        <v>0</v>
      </c>
      <c r="P53" s="6">
        <f>IFERROR(HLOOKUP(P15,Février!$D$3:$AH$9,MATCH(employe_ID,Février!$A$3:$A$9,0),0),"")</f>
        <v>0</v>
      </c>
      <c r="Q53" s="6">
        <f>IFERROR(HLOOKUP(Q15,Février!$D$3:$AH$9,MATCH(employe_ID,Février!$A$3:$A$9,0),0),"")</f>
        <v>0</v>
      </c>
      <c r="S53" s="6">
        <f>IFERROR(HLOOKUP(S15,Mars!$D$3:$AH$9,MATCH(employe_ID,Mars!$A$3:$A$9,0),0),"")</f>
        <v>0</v>
      </c>
      <c r="T53" s="6">
        <f>IFERROR(HLOOKUP(T15,Mars!$D$3:$AH$9,MATCH(employe_ID,Mars!$A$3:$A$9,0),0),"")</f>
        <v>0</v>
      </c>
      <c r="U53" s="6">
        <f>IFERROR(HLOOKUP(U15,Mars!$D$3:$AH$9,MATCH(employe_ID,Mars!$A$3:$A$9,0),0),"")</f>
        <v>0</v>
      </c>
      <c r="V53" s="6">
        <f>IFERROR(HLOOKUP(V15,Mars!$D$3:$AH$9,MATCH(employe_ID,Mars!$A$3:$A$9,0),0),"")</f>
        <v>0</v>
      </c>
      <c r="W53" s="6">
        <f>IFERROR(HLOOKUP(W15,Mars!$D$3:$AH$9,MATCH(employe_ID,Mars!$A$3:$A$9,0),0),"")</f>
        <v>0</v>
      </c>
      <c r="X53" s="6">
        <f>IFERROR(HLOOKUP(X15,Mars!$D$3:$AH$9,MATCH(employe_ID,Mars!$A$3:$A$9,0),0),"")</f>
        <v>0</v>
      </c>
      <c r="Y53" s="6">
        <f>IFERROR(HLOOKUP(Y15,Mars!$D$3:$AH$9,MATCH(employe_ID,Mars!$A$3:$A$9,0),0),"")</f>
        <v>0</v>
      </c>
      <c r="Z53" s="19"/>
      <c r="AA53" s="19"/>
      <c r="AB53" s="19"/>
    </row>
    <row r="54" spans="1:28" hidden="1" x14ac:dyDescent="0.3">
      <c r="C54" s="6">
        <f>IFERROR(HLOOKUP(C16,Janvier!$D$3:$AH$9,MATCH(employe_ID,Janvier!$A$3:$A$9,0),0),"")</f>
        <v>0</v>
      </c>
      <c r="D54" s="6">
        <f>IFERROR(HLOOKUP(D16,Janvier!$D$3:$AH$9,MATCH(employe_ID,Janvier!$A$3:$A$9,0),0),"")</f>
        <v>0</v>
      </c>
      <c r="E54" s="6">
        <f>IFERROR(HLOOKUP(E16,Janvier!$D$3:$AH$9,MATCH(employe_ID,Janvier!$A$3:$A$9,0),0),"")</f>
        <v>0</v>
      </c>
      <c r="F54" s="6">
        <f>IFERROR(HLOOKUP(F16,Janvier!$D$3:$AH$9,MATCH(employe_ID,Janvier!$A$3:$A$9,0),0),"")</f>
        <v>0</v>
      </c>
      <c r="G54" s="6">
        <f>IFERROR(HLOOKUP(G16,Janvier!$D$3:$AH$9,MATCH(employe_ID,Janvier!$A$3:$A$9,0),0),"")</f>
        <v>0</v>
      </c>
      <c r="H54" s="6">
        <f>IFERROR(HLOOKUP(H16,Janvier!$D$3:$AH$9,MATCH(employe_ID,Janvier!$A$3:$A$9,0),0),"")</f>
        <v>0</v>
      </c>
      <c r="I54" s="6">
        <f>IFERROR(HLOOKUP(I16,Janvier!$D$3:$AH$9,MATCH(employe_ID,Janvier!$A$3:$A$9,0),0),"")</f>
        <v>0</v>
      </c>
      <c r="K54" s="6">
        <f>IFERROR(HLOOKUP(K16,Février!$D$3:$AH$9,MATCH(employe_ID,Février!$A$3:$A$9,0),0),"")</f>
        <v>0</v>
      </c>
      <c r="L54" s="6">
        <f>IFERROR(HLOOKUP(L16,Février!$D$3:$AH$9,MATCH(employe_ID,Février!$A$3:$A$9,0),0),"")</f>
        <v>0</v>
      </c>
      <c r="M54" s="6">
        <f>IFERROR(HLOOKUP(M16,Février!$D$3:$AH$9,MATCH(employe_ID,Février!$A$3:$A$9,0),0),"")</f>
        <v>0</v>
      </c>
      <c r="N54" s="6">
        <f>IFERROR(HLOOKUP(N16,Février!$D$3:$AH$9,MATCH(employe_ID,Février!$A$3:$A$9,0),0),"")</f>
        <v>0</v>
      </c>
      <c r="O54" s="6">
        <f>IFERROR(HLOOKUP(O16,Février!$D$3:$AH$9,MATCH(employe_ID,Février!$A$3:$A$9,0),0),"")</f>
        <v>0</v>
      </c>
      <c r="P54" s="6">
        <f>IFERROR(HLOOKUP(P16,Février!$D$3:$AH$9,MATCH(employe_ID,Février!$A$3:$A$9,0),0),"")</f>
        <v>0</v>
      </c>
      <c r="Q54" s="6">
        <f>IFERROR(HLOOKUP(Q16,Février!$D$3:$AH$9,MATCH(employe_ID,Février!$A$3:$A$9,0),0),"")</f>
        <v>0</v>
      </c>
      <c r="S54" s="6">
        <f>IFERROR(HLOOKUP(S16,Mars!$D$3:$AH$9,MATCH(employe_ID,Mars!$A$3:$A$9,0),0),"")</f>
        <v>0</v>
      </c>
      <c r="T54" s="6">
        <f>IFERROR(HLOOKUP(T16,Mars!$D$3:$AH$9,MATCH(employe_ID,Mars!$A$3:$A$9,0),0),"")</f>
        <v>0</v>
      </c>
      <c r="U54" s="6">
        <f>IFERROR(HLOOKUP(U16,Mars!$D$3:$AH$9,MATCH(employe_ID,Mars!$A$3:$A$9,0),0),"")</f>
        <v>0</v>
      </c>
      <c r="V54" s="6">
        <f>IFERROR(HLOOKUP(V16,Mars!$D$3:$AH$9,MATCH(employe_ID,Mars!$A$3:$A$9,0),0),"")</f>
        <v>0</v>
      </c>
      <c r="W54" s="6">
        <f>IFERROR(HLOOKUP(W16,Mars!$D$3:$AH$9,MATCH(employe_ID,Mars!$A$3:$A$9,0),0),"")</f>
        <v>0</v>
      </c>
      <c r="X54" s="6" t="str">
        <f>IFERROR(HLOOKUP(X16,Mars!$D$3:$AH$9,MATCH(employe_ID,Mars!$A$3:$A$9,0),0),"")</f>
        <v>VAC</v>
      </c>
      <c r="Y54" s="6" t="str">
        <f>IFERROR(HLOOKUP(Y16,Mars!$D$3:$AH$9,MATCH(employe_ID,Mars!$A$3:$A$9,0),0),"")</f>
        <v>VAC</v>
      </c>
    </row>
    <row r="55" spans="1:28" hidden="1" x14ac:dyDescent="0.3">
      <c r="C55" s="6">
        <f>IFERROR(HLOOKUP(C17,Janvier!$D$3:$AH$9,MATCH(employe_ID,Janvier!$A$3:$A$9,0),0),"")</f>
        <v>0</v>
      </c>
      <c r="D55" s="6">
        <f>IFERROR(HLOOKUP(D17,Janvier!$D$3:$AH$9,MATCH(employe_ID,Janvier!$A$3:$A$9,0),0),"")</f>
        <v>0</v>
      </c>
      <c r="E55" s="6">
        <f>IFERROR(HLOOKUP(E17,Janvier!$D$3:$AH$9,MATCH(employe_ID,Janvier!$A$3:$A$9,0),0),"")</f>
        <v>0</v>
      </c>
      <c r="F55" s="6">
        <f>IFERROR(HLOOKUP(F17,Janvier!$D$3:$AH$9,MATCH(employe_ID,Janvier!$A$3:$A$9,0),0),"")</f>
        <v>0</v>
      </c>
      <c r="G55" s="6">
        <f>IFERROR(HLOOKUP(G17,Janvier!$D$3:$AH$9,MATCH(employe_ID,Janvier!$A$3:$A$9,0),0),"")</f>
        <v>0</v>
      </c>
      <c r="H55" s="6">
        <f>IFERROR(HLOOKUP(H17,Janvier!$D$3:$AH$9,MATCH(employe_ID,Janvier!$A$3:$A$9,0),0),"")</f>
        <v>0</v>
      </c>
      <c r="I55" s="6">
        <f>IFERROR(HLOOKUP(I17,Janvier!$D$3:$AH$9,MATCH(employe_ID,Janvier!$A$3:$A$9,0),0),"")</f>
        <v>0</v>
      </c>
      <c r="K55" s="6">
        <f>IFERROR(HLOOKUP(K17,Février!$D$3:$AH$9,MATCH(employe_ID,Février!$A$3:$A$9,0),0),"")</f>
        <v>0</v>
      </c>
      <c r="L55" s="6">
        <f>IFERROR(HLOOKUP(L17,Février!$D$3:$AH$9,MATCH(employe_ID,Février!$A$3:$A$9,0),0),"")</f>
        <v>0</v>
      </c>
      <c r="M55" s="6">
        <f>IFERROR(HLOOKUP(M17,Février!$D$3:$AH$9,MATCH(employe_ID,Février!$A$3:$A$9,0),0),"")</f>
        <v>0</v>
      </c>
      <c r="N55" s="6">
        <f>IFERROR(HLOOKUP(N17,Février!$D$3:$AH$9,MATCH(employe_ID,Février!$A$3:$A$9,0),0),"")</f>
        <v>0</v>
      </c>
      <c r="O55" s="6">
        <f>IFERROR(HLOOKUP(O17,Février!$D$3:$AH$9,MATCH(employe_ID,Février!$A$3:$A$9,0),0),"")</f>
        <v>0</v>
      </c>
      <c r="P55" s="6">
        <f>IFERROR(HLOOKUP(P17,Février!$D$3:$AH$9,MATCH(employe_ID,Février!$A$3:$A$9,0),0),"")</f>
        <v>0</v>
      </c>
      <c r="Q55" s="6">
        <f>IFERROR(HLOOKUP(Q17,Février!$D$3:$AH$9,MATCH(employe_ID,Février!$A$3:$A$9,0),0),"")</f>
        <v>0</v>
      </c>
      <c r="S55" s="6" t="str">
        <f>IFERROR(HLOOKUP(S17,Mars!$D$3:$AH$9,MATCH(employe_ID,Mars!$A$3:$A$9,0),0),"")</f>
        <v>VAC</v>
      </c>
      <c r="T55" s="6" t="str">
        <f>IFERROR(HLOOKUP(T17,Mars!$D$3:$AH$9,MATCH(employe_ID,Mars!$A$3:$A$9,0),0),"")</f>
        <v>VAC</v>
      </c>
      <c r="U55" s="6" t="str">
        <f>IFERROR(HLOOKUP(U17,Mars!$D$3:$AH$9,MATCH(employe_ID,Mars!$A$3:$A$9,0),0),"")</f>
        <v>VAC</v>
      </c>
      <c r="V55" s="6" t="str">
        <f>IFERROR(HLOOKUP(V17,Mars!$D$3:$AH$9,MATCH(employe_ID,Mars!$A$3:$A$9,0),0),"")</f>
        <v>VAC</v>
      </c>
      <c r="W55" s="6" t="str">
        <f>IFERROR(HLOOKUP(W17,Mars!$D$3:$AH$9,MATCH(employe_ID,Mars!$A$3:$A$9,0),0),"")</f>
        <v>VAC</v>
      </c>
      <c r="X55" s="6" t="str">
        <f>IFERROR(HLOOKUP(X17,Mars!$D$3:$AH$9,MATCH(employe_ID,Mars!$A$3:$A$9,0),0),"")</f>
        <v>VAC</v>
      </c>
      <c r="Y55" s="6" t="str">
        <f>IFERROR(HLOOKUP(Y17,Mars!$D$3:$AH$9,MATCH(employe_ID,Mars!$A$3:$A$9,0),0),"")</f>
        <v>VAC</v>
      </c>
      <c r="Z55" s="19"/>
      <c r="AA55" s="19"/>
      <c r="AB55" s="19"/>
    </row>
    <row r="56" spans="1:28" hidden="1" x14ac:dyDescent="0.3">
      <c r="C56" s="6">
        <f>IFERROR(HLOOKUP(C18,Janvier!$D$3:$AH$9,MATCH(employe_ID,Janvier!$A$3:$A$9,0),0),"")</f>
        <v>0</v>
      </c>
      <c r="D56" s="6">
        <f>IFERROR(HLOOKUP(D18,Janvier!$D$3:$AH$9,MATCH(employe_ID,Janvier!$A$3:$A$9,0),0),"")</f>
        <v>0</v>
      </c>
      <c r="E56" s="6">
        <f>IFERROR(HLOOKUP(E18,Janvier!$D$3:$AH$9,MATCH(employe_ID,Janvier!$A$3:$A$9,0),0),"")</f>
        <v>0</v>
      </c>
      <c r="F56" s="6" t="str">
        <f>IFERROR(HLOOKUP(F18,Janvier!$D$3:$AH$9,MATCH(employe_ID,Janvier!$A$3:$A$9,0),0),"")</f>
        <v/>
      </c>
      <c r="G56" s="6" t="str">
        <f>IFERROR(HLOOKUP(G18,Janvier!$D$3:$AH$9,MATCH(employe_ID,Janvier!$A$3:$A$9,0),0),"")</f>
        <v/>
      </c>
      <c r="H56" s="6" t="str">
        <f>IFERROR(HLOOKUP(H18,Janvier!$D$3:$AH$9,MATCH(employe_ID,Janvier!$A$3:$A$9,0),0),"")</f>
        <v/>
      </c>
      <c r="I56" s="6" t="str">
        <f>IFERROR(HLOOKUP(I18,Janvier!$D$3:$AH$9,MATCH(employe_ID,Janvier!$A$3:$A$9,0),0),"")</f>
        <v/>
      </c>
      <c r="K56" s="6">
        <f>IFERROR(HLOOKUP(K18,Février!$D$3:$AH$9,MATCH(employe_ID,Février!$A$3:$A$9,0),0),"")</f>
        <v>0</v>
      </c>
      <c r="L56" s="6">
        <f>IFERROR(HLOOKUP(L18,Février!$D$3:$AH$9,MATCH(employe_ID,Février!$A$3:$A$9,0),0),"")</f>
        <v>0</v>
      </c>
      <c r="M56" s="6">
        <f>IFERROR(HLOOKUP(M18,Février!$D$3:$AH$9,MATCH(employe_ID,Février!$A$3:$A$9,0),0),"")</f>
        <v>0</v>
      </c>
      <c r="N56" s="6">
        <f>IFERROR(HLOOKUP(N18,Février!$D$3:$AH$9,MATCH(employe_ID,Février!$A$3:$A$9,0),0),"")</f>
        <v>0</v>
      </c>
      <c r="O56" s="6">
        <f>IFERROR(HLOOKUP(O18,Février!$D$3:$AH$9,MATCH(employe_ID,Février!$A$3:$A$9,0),0),"")</f>
        <v>0</v>
      </c>
      <c r="P56" s="6">
        <f>IFERROR(HLOOKUP(P18,Février!$D$3:$AH$9,MATCH(employe_ID,Février!$A$3:$A$9,0),0),"")</f>
        <v>0</v>
      </c>
      <c r="Q56" s="6">
        <f>IFERROR(HLOOKUP(Q18,Février!$D$3:$AH$9,MATCH(employe_ID,Février!$A$3:$A$9,0),0),"")</f>
        <v>0</v>
      </c>
      <c r="S56" s="6" t="str">
        <f>IFERROR(HLOOKUP(S18,Mars!$D$3:$AH$9,MATCH(employe_ID,Mars!$A$3:$A$9,0),0),"")</f>
        <v>VAC</v>
      </c>
      <c r="T56" s="6" t="str">
        <f>IFERROR(HLOOKUP(T18,Mars!$D$3:$AH$9,MATCH(employe_ID,Mars!$A$3:$A$9,0),0),"")</f>
        <v>VAC</v>
      </c>
      <c r="U56" s="6" t="str">
        <f>IFERROR(HLOOKUP(U18,Mars!$D$3:$AH$9,MATCH(employe_ID,Mars!$A$3:$A$9,0),0),"")</f>
        <v>VAC</v>
      </c>
      <c r="V56" s="6" t="str">
        <f>IFERROR(HLOOKUP(V18,Mars!$D$3:$AH$9,MATCH(employe_ID,Mars!$A$3:$A$9,0),0),"")</f>
        <v>VAC</v>
      </c>
      <c r="W56" s="6" t="str">
        <f>IFERROR(HLOOKUP(W18,Mars!$D$3:$AH$9,MATCH(employe_ID,Mars!$A$3:$A$9,0),0),"")</f>
        <v>VAC</v>
      </c>
      <c r="X56" s="6" t="str">
        <f>IFERROR(HLOOKUP(X18,Mars!$D$3:$AH$9,MATCH(employe_ID,Mars!$A$3:$A$9,0),0),"")</f>
        <v>VAC</v>
      </c>
      <c r="Y56" s="6" t="str">
        <f>IFERROR(HLOOKUP(Y18,Mars!$D$3:$AH$9,MATCH(employe_ID,Mars!$A$3:$A$9,0),0),"")</f>
        <v/>
      </c>
    </row>
    <row r="57" spans="1:28" hidden="1" x14ac:dyDescent="0.3">
      <c r="C57" s="6" t="str">
        <f>IFERROR(HLOOKUP(C19,Janvier!$D$3:$AH$9,MATCH(employe_ID,Janvier!$A$3:$A$9,0),0),"")</f>
        <v/>
      </c>
      <c r="D57" s="6" t="str">
        <f>IFERROR(HLOOKUP(D19,Janvier!$D$3:$AH$9,MATCH(employe_ID,Janvier!$A$3:$A$9,0),0),"")</f>
        <v/>
      </c>
      <c r="E57" s="6" t="str">
        <f>IFERROR(HLOOKUP(E19,Janvier!$D$3:$AH$9,MATCH(employe_ID,Janvier!$A$3:$A$9,0),0),"")</f>
        <v/>
      </c>
      <c r="F57" s="6" t="str">
        <f>IFERROR(HLOOKUP(F19,Janvier!$D$3:$AH$9,MATCH(employe_ID,Janvier!$A$3:$A$9,0),0),"")</f>
        <v/>
      </c>
      <c r="G57" s="6" t="str">
        <f>IFERROR(HLOOKUP(G19,Janvier!$D$3:$AH$9,MATCH(employe_ID,Janvier!$A$3:$A$9,0),0),"")</f>
        <v/>
      </c>
      <c r="H57" s="6" t="str">
        <f>IFERROR(HLOOKUP(H19,Janvier!$D$3:$AH$9,MATCH(employe_ID,Janvier!$A$3:$A$9,0),0),"")</f>
        <v/>
      </c>
      <c r="I57" s="6" t="str">
        <f>IFERROR(HLOOKUP(I19,Janvier!$D$3:$AH$9,MATCH(employe_ID,Janvier!$A$3:$A$9,0),0),"")</f>
        <v/>
      </c>
      <c r="K57" s="6">
        <f>IFERROR(HLOOKUP(K19,Février!$D$3:$AH$9,MATCH(employe_ID,Février!$A$3:$A$9,0),0),"")</f>
        <v>0</v>
      </c>
      <c r="L57" s="6">
        <f>IFERROR(HLOOKUP(L19,Février!$D$3:$AH$9,MATCH(employe_ID,Février!$A$3:$A$9,0),0),"")</f>
        <v>0</v>
      </c>
      <c r="M57" s="6">
        <f>IFERROR(HLOOKUP(M19,Février!$D$3:$AH$9,MATCH(employe_ID,Février!$A$3:$A$9,0),0),"")</f>
        <v>0</v>
      </c>
      <c r="N57" s="6">
        <f>IFERROR(HLOOKUP(N19,Février!$D$3:$AH$9,MATCH(employe_ID,Février!$A$3:$A$9,0),0),"")</f>
        <v>0</v>
      </c>
      <c r="O57" s="6">
        <f>IFERROR(HLOOKUP(O19,Février!$D$3:$AH$9,MATCH(employe_ID,Février!$A$3:$A$9,0),0),"")</f>
        <v>0</v>
      </c>
      <c r="P57" s="6">
        <f>IFERROR(HLOOKUP(P19,Février!$D$3:$AH$9,MATCH(employe_ID,Février!$A$3:$A$9,0),0),"")</f>
        <v>0</v>
      </c>
      <c r="Q57" s="6">
        <f>IFERROR(HLOOKUP(Q19,Février!$D$3:$AH$9,MATCH(employe_ID,Février!$A$3:$A$9,0),0),"")</f>
        <v>0</v>
      </c>
      <c r="S57" s="6" t="str">
        <f>IFERROR(HLOOKUP(S19,Mars!$D$3:$AH$9,MATCH(employe_ID,Mars!$A$3:$A$9,0),0),"")</f>
        <v/>
      </c>
      <c r="T57" s="6" t="str">
        <f>IFERROR(HLOOKUP(T19,Mars!$D$3:$AH$9,MATCH(employe_ID,Mars!$A$3:$A$9,0),0),"")</f>
        <v/>
      </c>
      <c r="U57" s="6" t="str">
        <f>IFERROR(HLOOKUP(U19,Mars!$D$3:$AH$9,MATCH(employe_ID,Mars!$A$3:$A$9,0),0),"")</f>
        <v/>
      </c>
      <c r="V57" s="6" t="str">
        <f>IFERROR(HLOOKUP(V19,Mars!$D$3:$AH$9,MATCH(employe_ID,Mars!$A$3:$A$9,0),0),"")</f>
        <v/>
      </c>
      <c r="W57" s="6" t="str">
        <f>IFERROR(HLOOKUP(W19,Mars!$D$3:$AH$9,MATCH(employe_ID,Mars!$A$3:$A$9,0),0),"")</f>
        <v/>
      </c>
      <c r="X57" s="6" t="str">
        <f>IFERROR(HLOOKUP(X19,Mars!$D$3:$AH$9,MATCH(employe_ID,Mars!$A$3:$A$9,0),0),"")</f>
        <v/>
      </c>
      <c r="Y57" s="6" t="str">
        <f>IFERROR(HLOOKUP(Y19,Mars!$D$3:$AH$9,MATCH(employe_ID,Mars!$A$3:$A$9,0),0),"")</f>
        <v/>
      </c>
      <c r="Z57" s="19"/>
      <c r="AA57" s="19"/>
      <c r="AB57" s="19"/>
    </row>
    <row r="58" spans="1:28" hidden="1" x14ac:dyDescent="0.3">
      <c r="C58" s="7"/>
      <c r="K58" s="7"/>
      <c r="S58" s="7"/>
    </row>
    <row r="59" spans="1:28" hidden="1" x14ac:dyDescent="0.3">
      <c r="C59" s="6">
        <f>IFERROR(HLOOKUP(C23,Avril!$D$3:$AH$9,MATCH(employe_ID,Avril!$A$3:$A$9,0),0),"")</f>
        <v>0</v>
      </c>
      <c r="D59" s="6">
        <f>IFERROR(HLOOKUP(D23,Avril!$D$3:$AH$9,MATCH(employe_ID,Avril!$A$3:$A$9,0),0),"")</f>
        <v>0</v>
      </c>
      <c r="E59" s="6">
        <f>IFERROR(HLOOKUP(E23,Avril!$D$3:$AH$9,MATCH(employe_ID,Avril!$A$3:$A$9,0),0),"")</f>
        <v>0</v>
      </c>
      <c r="F59" s="6">
        <f>IFERROR(HLOOKUP(F23,Avril!$D$3:$AH$9,MATCH(employe_ID,Avril!$A$3:$A$9,0),0),"")</f>
        <v>0</v>
      </c>
      <c r="G59" s="6">
        <f>IFERROR(HLOOKUP(G23,Avril!$D$3:$AH$9,MATCH(employe_ID,Avril!$A$3:$A$9,0),0),"")</f>
        <v>0</v>
      </c>
      <c r="H59" s="6">
        <f>IFERROR(HLOOKUP(H23,Avril!$D$3:$AH$9,MATCH(employe_ID,Avril!$A$3:$A$9,0),0),"")</f>
        <v>0</v>
      </c>
      <c r="I59" s="6">
        <f>IFERROR(HLOOKUP(I23,Avril!$D$3:$AH$9,MATCH(employe_ID,Avril!$A$3:$A$9,0),0),"")</f>
        <v>0</v>
      </c>
      <c r="K59" s="6" t="str">
        <f>IFERROR(HLOOKUP(K23,Mai!$D$3:$AH$9,MATCH(employe_ID,Mai!$A$3:$A$9,0),0),"")</f>
        <v/>
      </c>
      <c r="L59" s="6">
        <f>IFERROR(HLOOKUP(L23,Mai!$D$3:$AH$9,MATCH(employe_ID,Mai!$A$3:$A$9,0),0),"")</f>
        <v>0</v>
      </c>
      <c r="M59" s="6">
        <f>IFERROR(HLOOKUP(M23,Mai!$D$3:$AH$9,MATCH(employe_ID,Mai!$A$3:$A$9,0),0),"")</f>
        <v>0</v>
      </c>
      <c r="N59" s="6">
        <f>IFERROR(HLOOKUP(N23,Mai!$D$3:$AH$9,MATCH(employe_ID,Mai!$A$3:$A$9,0),0),"")</f>
        <v>0</v>
      </c>
      <c r="O59" s="6">
        <f>IFERROR(HLOOKUP(O23,Mai!$D$3:$AH$9,MATCH(employe_ID,Mai!$A$3:$A$9,0),0),"")</f>
        <v>0</v>
      </c>
      <c r="P59" s="6">
        <f>IFERROR(HLOOKUP(P23,Mai!$D$3:$AH$9,MATCH(employe_ID,Mai!$A$3:$A$9,0),0),"")</f>
        <v>0</v>
      </c>
      <c r="Q59" s="6">
        <f>IFERROR(HLOOKUP(Q23,Mai!$D$3:$AH$9,MATCH(employe_ID,Mai!$A$3:$A$9,0),0),"")</f>
        <v>0</v>
      </c>
      <c r="S59" s="6">
        <f>IFERROR(HLOOKUP(S23,Juin!$D$3:$AH$9,MATCH(employe_ID,Juin!$A$3:$A$9,0),0),"")</f>
        <v>0</v>
      </c>
      <c r="T59" s="6">
        <f>IFERROR(HLOOKUP(T23,Juin!$D$3:$AH$9,MATCH(employe_ID,Juin!$A$3:$A$9,0),0),"")</f>
        <v>0</v>
      </c>
      <c r="U59" s="6">
        <f>IFERROR(HLOOKUP(U23,Juin!$D$3:$AH$9,MATCH(employe_ID,Juin!$A$3:$A$9,0),0),"")</f>
        <v>0</v>
      </c>
      <c r="V59" s="6">
        <f>IFERROR(HLOOKUP(V23,Juin!$D$3:$AH$9,MATCH(employe_ID,Juin!$A$3:$A$9,0),0),"")</f>
        <v>0</v>
      </c>
      <c r="W59" s="6">
        <f>IFERROR(HLOOKUP(W23,Juin!$D$3:$AH$9,MATCH(employe_ID,Juin!$A$3:$A$9,0),0),"")</f>
        <v>0</v>
      </c>
      <c r="X59" s="6">
        <f>IFERROR(HLOOKUP(X23,Juin!$D$3:$AH$9,MATCH(employe_ID,Juin!$A$3:$A$9,0),0),"")</f>
        <v>0</v>
      </c>
      <c r="Y59" s="6">
        <f>IFERROR(HLOOKUP(Y23,Juin!$D$3:$AH$9,MATCH(employe_ID,Juin!$A$3:$A$9,0),0),"")</f>
        <v>0</v>
      </c>
      <c r="Z59" s="19"/>
      <c r="AA59" s="19"/>
      <c r="AB59" s="19"/>
    </row>
    <row r="60" spans="1:28" hidden="1" x14ac:dyDescent="0.3">
      <c r="C60" s="6">
        <f>IFERROR(HLOOKUP(C24,Avril!$D$3:$AH$9,MATCH(employe_ID,Avril!$A$3:$A$9,0),0),"")</f>
        <v>0</v>
      </c>
      <c r="D60" s="6">
        <f>IFERROR(HLOOKUP(D24,Avril!$D$3:$AH$9,MATCH(employe_ID,Avril!$A$3:$A$9,0),0),"")</f>
        <v>0</v>
      </c>
      <c r="E60" s="6">
        <f>IFERROR(HLOOKUP(E24,Avril!$D$3:$AH$9,MATCH(employe_ID,Avril!$A$3:$A$9,0),0),"")</f>
        <v>0</v>
      </c>
      <c r="F60" s="6">
        <f>IFERROR(HLOOKUP(F24,Avril!$D$3:$AH$9,MATCH(employe_ID,Avril!$A$3:$A$9,0),0),"")</f>
        <v>0</v>
      </c>
      <c r="G60" s="6">
        <f>IFERROR(HLOOKUP(G24,Avril!$D$3:$AH$9,MATCH(employe_ID,Avril!$A$3:$A$9,0),0),"")</f>
        <v>0</v>
      </c>
      <c r="H60" s="6">
        <f>IFERROR(HLOOKUP(H24,Avril!$D$3:$AH$9,MATCH(employe_ID,Avril!$A$3:$A$9,0),0),"")</f>
        <v>0</v>
      </c>
      <c r="I60" s="6">
        <f>IFERROR(HLOOKUP(I24,Avril!$D$3:$AH$9,MATCH(employe_ID,Avril!$A$3:$A$9,0),0),"")</f>
        <v>0</v>
      </c>
      <c r="K60" s="6">
        <f>IFERROR(HLOOKUP(K24,Mai!$D$3:$AH$9,MATCH(employe_ID,Mai!$A$3:$A$9,0),0),"")</f>
        <v>0</v>
      </c>
      <c r="L60" s="6">
        <f>IFERROR(HLOOKUP(L24,Mai!$D$3:$AH$9,MATCH(employe_ID,Mai!$A$3:$A$9,0),0),"")</f>
        <v>0</v>
      </c>
      <c r="M60" s="6">
        <f>IFERROR(HLOOKUP(M24,Mai!$D$3:$AH$9,MATCH(employe_ID,Mai!$A$3:$A$9,0),0),"")</f>
        <v>0</v>
      </c>
      <c r="N60" s="6">
        <f>IFERROR(HLOOKUP(N24,Mai!$D$3:$AH$9,MATCH(employe_ID,Mai!$A$3:$A$9,0),0),"")</f>
        <v>0</v>
      </c>
      <c r="O60" s="6">
        <f>IFERROR(HLOOKUP(O24,Mai!$D$3:$AH$9,MATCH(employe_ID,Mai!$A$3:$A$9,0),0),"")</f>
        <v>0</v>
      </c>
      <c r="P60" s="6">
        <f>IFERROR(HLOOKUP(P24,Mai!$D$3:$AH$9,MATCH(employe_ID,Mai!$A$3:$A$9,0),0),"")</f>
        <v>0</v>
      </c>
      <c r="Q60" s="6">
        <f>IFERROR(HLOOKUP(Q24,Mai!$D$3:$AH$9,MATCH(employe_ID,Mai!$A$3:$A$9,0),0),"")</f>
        <v>0</v>
      </c>
      <c r="S60" s="6">
        <f>IFERROR(HLOOKUP(S24,Juin!$D$3:$AH$9,MATCH(employe_ID,Juin!$A$3:$A$9,0),0),"")</f>
        <v>0</v>
      </c>
      <c r="T60" s="6">
        <f>IFERROR(HLOOKUP(T24,Juin!$D$3:$AH$9,MATCH(employe_ID,Juin!$A$3:$A$9,0),0),"")</f>
        <v>0</v>
      </c>
      <c r="U60" s="6">
        <f>IFERROR(HLOOKUP(U24,Juin!$D$3:$AH$9,MATCH(employe_ID,Juin!$A$3:$A$9,0),0),"")</f>
        <v>0</v>
      </c>
      <c r="V60" s="6">
        <f>IFERROR(HLOOKUP(V24,Juin!$D$3:$AH$9,MATCH(employe_ID,Juin!$A$3:$A$9,0),0),"")</f>
        <v>0</v>
      </c>
      <c r="W60" s="6">
        <f>IFERROR(HLOOKUP(W24,Juin!$D$3:$AH$9,MATCH(employe_ID,Juin!$A$3:$A$9,0),0),"")</f>
        <v>0</v>
      </c>
      <c r="X60" s="6">
        <f>IFERROR(HLOOKUP(X24,Juin!$D$3:$AH$9,MATCH(employe_ID,Juin!$A$3:$A$9,0),0),"")</f>
        <v>0</v>
      </c>
      <c r="Y60" s="6">
        <f>IFERROR(HLOOKUP(Y24,Juin!$D$3:$AH$9,MATCH(employe_ID,Juin!$A$3:$A$9,0),0),"")</f>
        <v>0</v>
      </c>
    </row>
    <row r="61" spans="1:28" hidden="1" x14ac:dyDescent="0.3">
      <c r="C61" s="6">
        <f>IFERROR(HLOOKUP(C25,Avril!$D$3:$AH$9,MATCH(employe_ID,Avril!$A$3:$A$9,0),0),"")</f>
        <v>0</v>
      </c>
      <c r="D61" s="6">
        <f>IFERROR(HLOOKUP(D25,Avril!$D$3:$AH$9,MATCH(employe_ID,Avril!$A$3:$A$9,0),0),"")</f>
        <v>0</v>
      </c>
      <c r="E61" s="6">
        <f>IFERROR(HLOOKUP(E25,Avril!$D$3:$AH$9,MATCH(employe_ID,Avril!$A$3:$A$9,0),0),"")</f>
        <v>0</v>
      </c>
      <c r="F61" s="6">
        <f>IFERROR(HLOOKUP(F25,Avril!$D$3:$AH$9,MATCH(employe_ID,Avril!$A$3:$A$9,0),0),"")</f>
        <v>0</v>
      </c>
      <c r="G61" s="6">
        <f>IFERROR(HLOOKUP(G25,Avril!$D$3:$AH$9,MATCH(employe_ID,Avril!$A$3:$A$9,0),0),"")</f>
        <v>0</v>
      </c>
      <c r="H61" s="6">
        <f>IFERROR(HLOOKUP(H25,Avril!$D$3:$AH$9,MATCH(employe_ID,Avril!$A$3:$A$9,0),0),"")</f>
        <v>0</v>
      </c>
      <c r="I61" s="6">
        <f>IFERROR(HLOOKUP(I25,Avril!$D$3:$AH$9,MATCH(employe_ID,Avril!$A$3:$A$9,0),0),"")</f>
        <v>0</v>
      </c>
      <c r="K61" s="6">
        <f>IFERROR(HLOOKUP(K25,Mai!$D$3:$AH$9,MATCH(employe_ID,Mai!$A$3:$A$9,0),0),"")</f>
        <v>0</v>
      </c>
      <c r="L61" s="6">
        <f>IFERROR(HLOOKUP(L25,Mai!$D$3:$AH$9,MATCH(employe_ID,Mai!$A$3:$A$9,0),0),"")</f>
        <v>0</v>
      </c>
      <c r="M61" s="6">
        <f>IFERROR(HLOOKUP(M25,Mai!$D$3:$AH$9,MATCH(employe_ID,Mai!$A$3:$A$9,0),0),"")</f>
        <v>0</v>
      </c>
      <c r="N61" s="6">
        <f>IFERROR(HLOOKUP(N25,Mai!$D$3:$AH$9,MATCH(employe_ID,Mai!$A$3:$A$9,0),0),"")</f>
        <v>0</v>
      </c>
      <c r="O61" s="6">
        <f>IFERROR(HLOOKUP(O25,Mai!$D$3:$AH$9,MATCH(employe_ID,Mai!$A$3:$A$9,0),0),"")</f>
        <v>0</v>
      </c>
      <c r="P61" s="6">
        <f>IFERROR(HLOOKUP(P25,Mai!$D$3:$AH$9,MATCH(employe_ID,Mai!$A$3:$A$9,0),0),"")</f>
        <v>0</v>
      </c>
      <c r="Q61" s="6">
        <f>IFERROR(HLOOKUP(Q25,Mai!$D$3:$AH$9,MATCH(employe_ID,Mai!$A$3:$A$9,0),0),"")</f>
        <v>0</v>
      </c>
      <c r="S61" s="6">
        <f>IFERROR(HLOOKUP(S25,Juin!$D$3:$AH$9,MATCH(employe_ID,Juin!$A$3:$A$9,0),0),"")</f>
        <v>0</v>
      </c>
      <c r="T61" s="6">
        <f>IFERROR(HLOOKUP(T25,Juin!$D$3:$AH$9,MATCH(employe_ID,Juin!$A$3:$A$9,0),0),"")</f>
        <v>0</v>
      </c>
      <c r="U61" s="6">
        <f>IFERROR(HLOOKUP(U25,Juin!$D$3:$AH$9,MATCH(employe_ID,Juin!$A$3:$A$9,0),0),"")</f>
        <v>0</v>
      </c>
      <c r="V61" s="6">
        <f>IFERROR(HLOOKUP(V25,Juin!$D$3:$AH$9,MATCH(employe_ID,Juin!$A$3:$A$9,0),0),"")</f>
        <v>0</v>
      </c>
      <c r="W61" s="6">
        <f>IFERROR(HLOOKUP(W25,Juin!$D$3:$AH$9,MATCH(employe_ID,Juin!$A$3:$A$9,0),0),"")</f>
        <v>0</v>
      </c>
      <c r="X61" s="6">
        <f>IFERROR(HLOOKUP(X25,Juin!$D$3:$AH$9,MATCH(employe_ID,Juin!$A$3:$A$9,0),0),"")</f>
        <v>0</v>
      </c>
      <c r="Y61" s="6">
        <f>IFERROR(HLOOKUP(Y25,Juin!$D$3:$AH$9,MATCH(employe_ID,Juin!$A$3:$A$9,0),0),"")</f>
        <v>0</v>
      </c>
      <c r="Z61" s="19"/>
      <c r="AA61" s="19"/>
      <c r="AB61" s="19"/>
    </row>
    <row r="62" spans="1:28" hidden="1" x14ac:dyDescent="0.3">
      <c r="C62" s="6">
        <f>IFERROR(HLOOKUP(C26,Avril!$D$3:$AH$9,MATCH(employe_ID,Avril!$A$3:$A$9,0),0),"")</f>
        <v>0</v>
      </c>
      <c r="D62" s="6">
        <f>IFERROR(HLOOKUP(D26,Avril!$D$3:$AH$9,MATCH(employe_ID,Avril!$A$3:$A$9,0),0),"")</f>
        <v>0</v>
      </c>
      <c r="E62" s="6">
        <f>IFERROR(HLOOKUP(E26,Avril!$D$3:$AH$9,MATCH(employe_ID,Avril!$A$3:$A$9,0),0),"")</f>
        <v>0</v>
      </c>
      <c r="F62" s="6">
        <f>IFERROR(HLOOKUP(F26,Avril!$D$3:$AH$9,MATCH(employe_ID,Avril!$A$3:$A$9,0),0),"")</f>
        <v>0</v>
      </c>
      <c r="G62" s="6">
        <f>IFERROR(HLOOKUP(G26,Avril!$D$3:$AH$9,MATCH(employe_ID,Avril!$A$3:$A$9,0),0),"")</f>
        <v>0</v>
      </c>
      <c r="H62" s="6">
        <f>IFERROR(HLOOKUP(H26,Avril!$D$3:$AH$9,MATCH(employe_ID,Avril!$A$3:$A$9,0),0),"")</f>
        <v>0</v>
      </c>
      <c r="I62" s="6">
        <f>IFERROR(HLOOKUP(I26,Avril!$D$3:$AH$9,MATCH(employe_ID,Avril!$A$3:$A$9,0),0),"")</f>
        <v>0</v>
      </c>
      <c r="K62" s="6">
        <f>IFERROR(HLOOKUP(K26,Mai!$D$3:$AH$9,MATCH(employe_ID,Mai!$A$3:$A$9,0),0),"")</f>
        <v>0</v>
      </c>
      <c r="L62" s="6">
        <f>IFERROR(HLOOKUP(L26,Mai!$D$3:$AH$9,MATCH(employe_ID,Mai!$A$3:$A$9,0),0),"")</f>
        <v>0</v>
      </c>
      <c r="M62" s="6">
        <f>IFERROR(HLOOKUP(M26,Mai!$D$3:$AH$9,MATCH(employe_ID,Mai!$A$3:$A$9,0),0),"")</f>
        <v>0</v>
      </c>
      <c r="N62" s="6">
        <f>IFERROR(HLOOKUP(N26,Mai!$D$3:$AH$9,MATCH(employe_ID,Mai!$A$3:$A$9,0),0),"")</f>
        <v>0</v>
      </c>
      <c r="O62" s="6">
        <f>IFERROR(HLOOKUP(O26,Mai!$D$3:$AH$9,MATCH(employe_ID,Mai!$A$3:$A$9,0),0),"")</f>
        <v>0</v>
      </c>
      <c r="P62" s="6">
        <f>IFERROR(HLOOKUP(P26,Mai!$D$3:$AH$9,MATCH(employe_ID,Mai!$A$3:$A$9,0),0),"")</f>
        <v>0</v>
      </c>
      <c r="Q62" s="6">
        <f>IFERROR(HLOOKUP(Q26,Mai!$D$3:$AH$9,MATCH(employe_ID,Mai!$A$3:$A$9,0),0),"")</f>
        <v>0</v>
      </c>
      <c r="S62" s="6">
        <f>IFERROR(HLOOKUP(S26,Juin!$D$3:$AH$9,MATCH(employe_ID,Juin!$A$3:$A$9,0),0),"")</f>
        <v>0</v>
      </c>
      <c r="T62" s="6">
        <f>IFERROR(HLOOKUP(T26,Juin!$D$3:$AH$9,MATCH(employe_ID,Juin!$A$3:$A$9,0),0),"")</f>
        <v>0</v>
      </c>
      <c r="U62" s="6">
        <f>IFERROR(HLOOKUP(U26,Juin!$D$3:$AH$9,MATCH(employe_ID,Juin!$A$3:$A$9,0),0),"")</f>
        <v>0</v>
      </c>
      <c r="V62" s="6">
        <f>IFERROR(HLOOKUP(V26,Juin!$D$3:$AH$9,MATCH(employe_ID,Juin!$A$3:$A$9,0),0),"")</f>
        <v>0</v>
      </c>
      <c r="W62" s="6">
        <f>IFERROR(HLOOKUP(W26,Juin!$D$3:$AH$9,MATCH(employe_ID,Juin!$A$3:$A$9,0),0),"")</f>
        <v>0</v>
      </c>
      <c r="X62" s="6">
        <f>IFERROR(HLOOKUP(X26,Juin!$D$3:$AH$9,MATCH(employe_ID,Juin!$A$3:$A$9,0),0),"")</f>
        <v>0</v>
      </c>
      <c r="Y62" s="6">
        <f>IFERROR(HLOOKUP(Y26,Juin!$D$3:$AH$9,MATCH(employe_ID,Juin!$A$3:$A$9,0),0),"")</f>
        <v>0</v>
      </c>
    </row>
    <row r="63" spans="1:28" hidden="1" x14ac:dyDescent="0.3">
      <c r="C63" s="6">
        <f>IFERROR(HLOOKUP(C27,Avril!$D$3:$AH$9,MATCH(employe_ID,Avril!$A$3:$A$9,0),0),"")</f>
        <v>0</v>
      </c>
      <c r="D63" s="6">
        <f>IFERROR(HLOOKUP(D27,Avril!$D$3:$AH$9,MATCH(employe_ID,Avril!$A$3:$A$9,0),0),"")</f>
        <v>0</v>
      </c>
      <c r="E63" s="6">
        <f>IFERROR(HLOOKUP(E27,Avril!$D$3:$AH$9,MATCH(employe_ID,Avril!$A$3:$A$9,0),0),"")</f>
        <v>0</v>
      </c>
      <c r="F63" s="6">
        <f>IFERROR(HLOOKUP(F27,Avril!$D$3:$AH$9,MATCH(employe_ID,Avril!$A$3:$A$9,0),0),"")</f>
        <v>0</v>
      </c>
      <c r="G63" s="6">
        <f>IFERROR(HLOOKUP(G27,Avril!$D$3:$AH$9,MATCH(employe_ID,Avril!$A$3:$A$9,0),0),"")</f>
        <v>0</v>
      </c>
      <c r="H63" s="6">
        <f>IFERROR(HLOOKUP(H27,Avril!$D$3:$AH$9,MATCH(employe_ID,Avril!$A$3:$A$9,0),0),"")</f>
        <v>0</v>
      </c>
      <c r="I63" s="6">
        <f>IFERROR(HLOOKUP(I27,Avril!$D$3:$AH$9,MATCH(employe_ID,Avril!$A$3:$A$9,0),0),"")</f>
        <v>0</v>
      </c>
      <c r="K63" s="6">
        <f>IFERROR(HLOOKUP(K27,Mai!$D$3:$AH$9,MATCH(employe_ID,Mai!$A$3:$A$9,0),0),"")</f>
        <v>0</v>
      </c>
      <c r="L63" s="6">
        <f>IFERROR(HLOOKUP(L27,Mai!$D$3:$AH$9,MATCH(employe_ID,Mai!$A$3:$A$9,0),0),"")</f>
        <v>0</v>
      </c>
      <c r="M63" s="6">
        <f>IFERROR(HLOOKUP(M27,Mai!$D$3:$AH$9,MATCH(employe_ID,Mai!$A$3:$A$9,0),0),"")</f>
        <v>0</v>
      </c>
      <c r="N63" s="6">
        <f>IFERROR(HLOOKUP(N27,Mai!$D$3:$AH$9,MATCH(employe_ID,Mai!$A$3:$A$9,0),0),"")</f>
        <v>0</v>
      </c>
      <c r="O63" s="6" t="str">
        <f>IFERROR(HLOOKUP(O27,Mai!$D$3:$AH$9,MATCH(employe_ID,Mai!$A$3:$A$9,0),0),"")</f>
        <v/>
      </c>
      <c r="P63" s="6" t="str">
        <f>IFERROR(HLOOKUP(P27,Mai!$D$3:$AH$9,MATCH(employe_ID,Mai!$A$3:$A$9,0),0),"")</f>
        <v/>
      </c>
      <c r="Q63" s="6" t="str">
        <f>IFERROR(HLOOKUP(Q27,Mai!$D$3:$AH$9,MATCH(employe_ID,Mai!$A$3:$A$9,0),0),"")</f>
        <v/>
      </c>
      <c r="S63" s="6">
        <f>IFERROR(HLOOKUP(S27,Juin!$D$3:$AH$9,MATCH(employe_ID,Juin!$A$3:$A$9,0),0),"")</f>
        <v>0</v>
      </c>
      <c r="T63" s="6">
        <f>IFERROR(HLOOKUP(T27,Juin!$D$3:$AH$9,MATCH(employe_ID,Juin!$A$3:$A$9,0),0),"")</f>
        <v>0</v>
      </c>
      <c r="U63" s="6">
        <f>IFERROR(HLOOKUP(U27,Juin!$D$3:$AH$9,MATCH(employe_ID,Juin!$A$3:$A$9,0),0),"")</f>
        <v>0</v>
      </c>
      <c r="V63" s="6">
        <f>IFERROR(HLOOKUP(V27,Juin!$D$3:$AH$9,MATCH(employe_ID,Juin!$A$3:$A$9,0),0),"")</f>
        <v>0</v>
      </c>
      <c r="W63" s="6">
        <f>IFERROR(HLOOKUP(W27,Juin!$D$3:$AH$9,MATCH(employe_ID,Juin!$A$3:$A$9,0),0),"")</f>
        <v>0</v>
      </c>
      <c r="X63" s="6">
        <f>IFERROR(HLOOKUP(X27,Juin!$D$3:$AH$9,MATCH(employe_ID,Juin!$A$3:$A$9,0),0),"")</f>
        <v>0</v>
      </c>
      <c r="Y63" s="6">
        <f>IFERROR(HLOOKUP(Y27,Juin!$D$3:$AH$9,MATCH(employe_ID,Juin!$A$3:$A$9,0),0),"")</f>
        <v>0</v>
      </c>
      <c r="Z63" s="19"/>
      <c r="AA63" s="19"/>
      <c r="AB63" s="19"/>
    </row>
    <row r="64" spans="1:28" hidden="1" x14ac:dyDescent="0.3">
      <c r="C64" s="6">
        <f>IFERROR(HLOOKUP(C28,Avril!$D$3:$AH$9,MATCH(employe_ID,Avril!$A$3:$A$9,0),0),"")</f>
        <v>0</v>
      </c>
      <c r="D64" s="6">
        <f>IFERROR(HLOOKUP(D28,Avril!$D$3:$AH$9,MATCH(employe_ID,Avril!$A$3:$A$9,0),0),"")</f>
        <v>0</v>
      </c>
      <c r="E64" s="6">
        <f>IFERROR(HLOOKUP(E28,Avril!$D$3:$AH$9,MATCH(employe_ID,Avril!$A$3:$A$9,0),0),"")</f>
        <v>0</v>
      </c>
      <c r="F64" s="6">
        <f>IFERROR(HLOOKUP(F28,Avril!$D$3:$AH$9,MATCH(employe_ID,Avril!$A$3:$A$9,0),0),"")</f>
        <v>0</v>
      </c>
      <c r="G64" s="6">
        <f>IFERROR(HLOOKUP(G28,Avril!$D$3:$AH$9,MATCH(employe_ID,Avril!$A$3:$A$9,0),0),"")</f>
        <v>0</v>
      </c>
      <c r="H64" s="6">
        <f>IFERROR(HLOOKUP(H28,Avril!$D$3:$AH$9,MATCH(employe_ID,Avril!$A$3:$A$9,0),0),"")</f>
        <v>0</v>
      </c>
      <c r="I64" s="6">
        <f>IFERROR(HLOOKUP(I28,Avril!$D$3:$AH$9,MATCH(employe_ID,Avril!$A$3:$A$9,0),0),"")</f>
        <v>0</v>
      </c>
      <c r="K64" s="6" t="str">
        <f>IFERROR(HLOOKUP(K28,Mai!$D$3:$AH$9,MATCH(employe_ID,Mai!$A$3:$A$9,0),0),"")</f>
        <v/>
      </c>
      <c r="L64" s="6" t="str">
        <f>IFERROR(HLOOKUP(L28,Mai!$D$3:$AH$9,MATCH(employe_ID,Mai!$A$3:$A$9,0),0),"")</f>
        <v/>
      </c>
      <c r="M64" s="6" t="str">
        <f>IFERROR(HLOOKUP(M28,Mai!$D$3:$AH$9,MATCH(employe_ID,Mai!$A$3:$A$9,0),0),"")</f>
        <v/>
      </c>
      <c r="N64" s="6" t="str">
        <f>IFERROR(HLOOKUP(N28,Mai!$D$3:$AH$9,MATCH(employe_ID,Mai!$A$3:$A$9,0),0),"")</f>
        <v/>
      </c>
      <c r="O64" s="6" t="str">
        <f>IFERROR(HLOOKUP(O28,Mai!$D$3:$AH$9,MATCH(employe_ID,Mai!$A$3:$A$9,0),0),"")</f>
        <v/>
      </c>
      <c r="P64" s="6" t="str">
        <f>IFERROR(HLOOKUP(P28,Mai!$D$3:$AH$9,MATCH(employe_ID,Mai!$A$3:$A$9,0),0),"")</f>
        <v/>
      </c>
      <c r="Q64" s="6" t="str">
        <f>IFERROR(HLOOKUP(Q28,Mai!$D$3:$AH$9,MATCH(employe_ID,Mai!$A$3:$A$9,0),0),"")</f>
        <v/>
      </c>
      <c r="S64" s="6">
        <f>IFERROR(HLOOKUP(S28,Juin!$D$3:$AH$9,MATCH(employe_ID,Juin!$A$3:$A$9,0),0),"")</f>
        <v>0</v>
      </c>
      <c r="T64" s="6">
        <f>IFERROR(HLOOKUP(T28,Juin!$D$3:$AH$9,MATCH(employe_ID,Juin!$A$3:$A$9,0),0),"")</f>
        <v>0</v>
      </c>
      <c r="U64" s="6">
        <f>IFERROR(HLOOKUP(U28,Juin!$D$3:$AH$9,MATCH(employe_ID,Juin!$A$3:$A$9,0),0),"")</f>
        <v>0</v>
      </c>
      <c r="V64" s="6">
        <f>IFERROR(HLOOKUP(V28,Juin!$D$3:$AH$9,MATCH(employe_ID,Juin!$A$3:$A$9,0),0),"")</f>
        <v>0</v>
      </c>
      <c r="W64" s="6">
        <f>IFERROR(HLOOKUP(W28,Juin!$D$3:$AH$9,MATCH(employe_ID,Juin!$A$3:$A$9,0),0),"")</f>
        <v>0</v>
      </c>
      <c r="X64" s="6">
        <f>IFERROR(HLOOKUP(X28,Juin!$D$3:$AH$9,MATCH(employe_ID,Juin!$A$3:$A$9,0),0),"")</f>
        <v>0</v>
      </c>
      <c r="Y64" s="6">
        <f>IFERROR(HLOOKUP(Y28,Juin!$D$3:$AH$9,MATCH(employe_ID,Juin!$A$3:$A$9,0),0),"")</f>
        <v>0</v>
      </c>
    </row>
    <row r="65" spans="3:28" hidden="1" x14ac:dyDescent="0.3">
      <c r="C65" s="7"/>
      <c r="K65" s="7"/>
      <c r="S65" s="7"/>
      <c r="Z65" s="19"/>
      <c r="AA65" s="19"/>
      <c r="AB65" s="19"/>
    </row>
    <row r="66" spans="3:28" hidden="1" x14ac:dyDescent="0.3">
      <c r="C66" s="6" t="str">
        <f>IFERROR(HLOOKUP(C32,Juillet!$D$3:$AH$9,MATCH(employe_ID,Juillet!$A$3:$A$9,0),0),"")</f>
        <v/>
      </c>
      <c r="D66" s="6" t="str">
        <f>IFERROR(HLOOKUP(D32,Juillet!$D$3:$AH$9,MATCH(employe_ID,Juillet!$A$3:$A$9,0),0),"")</f>
        <v/>
      </c>
      <c r="E66" s="6" t="str">
        <f>IFERROR(HLOOKUP(E32,Juillet!$D$3:$AH$9,MATCH(employe_ID,Juillet!$A$3:$A$9,0),0),"")</f>
        <v/>
      </c>
      <c r="F66" s="6" t="str">
        <f>IFERROR(HLOOKUP(F32,Juillet!$D$3:$AH$9,MATCH(employe_ID,Juillet!$A$3:$A$9,0),0),"")</f>
        <v/>
      </c>
      <c r="G66" s="6" t="str">
        <f>IFERROR(HLOOKUP(G32,Juillet!$D$3:$AH$9,MATCH(employe_ID,Juillet!$A$3:$A$9,0),0),"")</f>
        <v/>
      </c>
      <c r="H66" s="6" t="str">
        <f>IFERROR(HLOOKUP(H32,Juillet!$D$3:$AH$9,MATCH(employe_ID,Juillet!$A$3:$A$9,0),0),"")</f>
        <v/>
      </c>
      <c r="I66" s="6">
        <f>IFERROR(HLOOKUP(I32,Juillet!$D$3:$AH$9,MATCH(employe_ID,Juillet!$A$3:$A$9,0),0),"")</f>
        <v>0</v>
      </c>
      <c r="K66" s="6" t="str">
        <f>IFERROR(HLOOKUP(K32,Août!$D$3:$AH$9,MATCH(employe_ID,Août!$A$3:$A$9,0),0),"")</f>
        <v/>
      </c>
      <c r="L66" s="6" t="str">
        <f>IFERROR(HLOOKUP(L32,Août!$D$3:$AH$9,MATCH(employe_ID,Août!$A$3:$A$9,0),0),"")</f>
        <v/>
      </c>
      <c r="M66" s="6">
        <f>IFERROR(HLOOKUP(M32,Août!$D$3:$AH$9,MATCH(employe_ID,Août!$A$3:$A$9,0),0),"")</f>
        <v>0</v>
      </c>
      <c r="N66" s="6">
        <f>IFERROR(HLOOKUP(N32,Août!$D$3:$AH$9,MATCH(employe_ID,Août!$A$3:$A$9,0),0),"")</f>
        <v>0</v>
      </c>
      <c r="O66" s="6">
        <f>IFERROR(HLOOKUP(O32,Août!$D$3:$AH$9,MATCH(employe_ID,Août!$A$3:$A$9,0),0),"")</f>
        <v>0</v>
      </c>
      <c r="P66" s="6">
        <f>IFERROR(HLOOKUP(P32,Août!$D$3:$AH$9,MATCH(employe_ID,Août!$A$3:$A$9,0),0),"")</f>
        <v>0</v>
      </c>
      <c r="Q66" s="6">
        <f>IFERROR(HLOOKUP(Q32,Août!$D$3:$AH$9,MATCH(employe_ID,Août!$A$3:$A$9,0),0),"")</f>
        <v>0</v>
      </c>
      <c r="S66" s="6">
        <f>IFERROR(HLOOKUP(S32,Septembre!$D$3:$AH$9,MATCH(employe_ID,Septembre!$A$3:$A$9,0),0),"")</f>
        <v>0</v>
      </c>
      <c r="T66" s="6">
        <f>IFERROR(HLOOKUP(T32,Septembre!$D$3:$AH$9,MATCH(employe_ID,Septembre!$A$3:$A$9,0),0),"")</f>
        <v>0</v>
      </c>
      <c r="U66" s="6">
        <f>IFERROR(HLOOKUP(U32,Septembre!$D$3:$AH$9,MATCH(employe_ID,Septembre!$A$3:$A$9,0),0),"")</f>
        <v>0</v>
      </c>
      <c r="V66" s="6">
        <f>IFERROR(HLOOKUP(V32,Septembre!$D$3:$AH$9,MATCH(employe_ID,Septembre!$A$3:$A$9,0),0),"")</f>
        <v>0</v>
      </c>
      <c r="W66" s="6">
        <f>IFERROR(HLOOKUP(W32,Septembre!$D$3:$AH$9,MATCH(employe_ID,Septembre!$A$3:$A$9,0),0),"")</f>
        <v>0</v>
      </c>
      <c r="X66" s="6">
        <f>IFERROR(HLOOKUP(X32,Septembre!$D$3:$AH$9,MATCH(employe_ID,Septembre!$A$3:$A$9,0),0),"")</f>
        <v>0</v>
      </c>
      <c r="Y66" s="6">
        <f>IFERROR(HLOOKUP(Y32,Septembre!$D$3:$AH$9,MATCH(employe_ID,Septembre!$A$3:$A$9,0),0),"")</f>
        <v>0</v>
      </c>
    </row>
    <row r="67" spans="3:28" hidden="1" x14ac:dyDescent="0.3">
      <c r="C67" s="6">
        <f>IFERROR(HLOOKUP(C33,Juillet!$D$3:$AH$9,MATCH(employe_ID,Juillet!$A$3:$A$9,0),0),"")</f>
        <v>0</v>
      </c>
      <c r="D67" s="6">
        <f>IFERROR(HLOOKUP(D33,Juillet!$D$3:$AH$9,MATCH(employe_ID,Juillet!$A$3:$A$9,0),0),"")</f>
        <v>0</v>
      </c>
      <c r="E67" s="6">
        <f>IFERROR(HLOOKUP(E33,Juillet!$D$3:$AH$9,MATCH(employe_ID,Juillet!$A$3:$A$9,0),0),"")</f>
        <v>0</v>
      </c>
      <c r="F67" s="6">
        <f>IFERROR(HLOOKUP(F33,Juillet!$D$3:$AH$9,MATCH(employe_ID,Juillet!$A$3:$A$9,0),0),"")</f>
        <v>0</v>
      </c>
      <c r="G67" s="6">
        <f>IFERROR(HLOOKUP(G33,Juillet!$D$3:$AH$9,MATCH(employe_ID,Juillet!$A$3:$A$9,0),0),"")</f>
        <v>0</v>
      </c>
      <c r="H67" s="6">
        <f>IFERROR(HLOOKUP(H33,Juillet!$D$3:$AH$9,MATCH(employe_ID,Juillet!$A$3:$A$9,0),0),"")</f>
        <v>0</v>
      </c>
      <c r="I67" s="6">
        <f>IFERROR(HLOOKUP(I33,Juillet!$D$3:$AH$9,MATCH(employe_ID,Juillet!$A$3:$A$9,0),0),"")</f>
        <v>0</v>
      </c>
      <c r="K67" s="6">
        <f>IFERROR(HLOOKUP(K33,Août!$D$3:$AH$9,MATCH(employe_ID,Août!$A$3:$A$9,0),0),"")</f>
        <v>0</v>
      </c>
      <c r="L67" s="6">
        <f>IFERROR(HLOOKUP(L33,Août!$D$3:$AH$9,MATCH(employe_ID,Août!$A$3:$A$9,0),0),"")</f>
        <v>0</v>
      </c>
      <c r="M67" s="6">
        <f>IFERROR(HLOOKUP(M33,Août!$D$3:$AH$9,MATCH(employe_ID,Août!$A$3:$A$9,0),0),"")</f>
        <v>0</v>
      </c>
      <c r="N67" s="6">
        <f>IFERROR(HLOOKUP(N33,Août!$D$3:$AH$9,MATCH(employe_ID,Août!$A$3:$A$9,0),0),"")</f>
        <v>0</v>
      </c>
      <c r="O67" s="6">
        <f>IFERROR(HLOOKUP(O33,Août!$D$3:$AH$9,MATCH(employe_ID,Août!$A$3:$A$9,0),0),"")</f>
        <v>0</v>
      </c>
      <c r="P67" s="6">
        <f>IFERROR(HLOOKUP(P33,Août!$D$3:$AH$9,MATCH(employe_ID,Août!$A$3:$A$9,0),0),"")</f>
        <v>0</v>
      </c>
      <c r="Q67" s="6">
        <f>IFERROR(HLOOKUP(Q33,Août!$D$3:$AH$9,MATCH(employe_ID,Août!$A$3:$A$9,0),0),"")</f>
        <v>0</v>
      </c>
      <c r="S67" s="6">
        <f>IFERROR(HLOOKUP(S33,Septembre!$D$3:$AH$9,MATCH(employe_ID,Septembre!$A$3:$A$9,0),0),"")</f>
        <v>0</v>
      </c>
      <c r="T67" s="6">
        <f>IFERROR(HLOOKUP(T33,Septembre!$D$3:$AH$9,MATCH(employe_ID,Septembre!$A$3:$A$9,0),0),"")</f>
        <v>0</v>
      </c>
      <c r="U67" s="6">
        <f>IFERROR(HLOOKUP(U33,Septembre!$D$3:$AH$9,MATCH(employe_ID,Septembre!$A$3:$A$9,0),0),"")</f>
        <v>0</v>
      </c>
      <c r="V67" s="6">
        <f>IFERROR(HLOOKUP(V33,Septembre!$D$3:$AH$9,MATCH(employe_ID,Septembre!$A$3:$A$9,0),0),"")</f>
        <v>0</v>
      </c>
      <c r="W67" s="6">
        <f>IFERROR(HLOOKUP(W33,Septembre!$D$3:$AH$9,MATCH(employe_ID,Septembre!$A$3:$A$9,0),0),"")</f>
        <v>0</v>
      </c>
      <c r="X67" s="6">
        <f>IFERROR(HLOOKUP(X33,Septembre!$D$3:$AH$9,MATCH(employe_ID,Septembre!$A$3:$A$9,0),0),"")</f>
        <v>0</v>
      </c>
      <c r="Y67" s="6">
        <f>IFERROR(HLOOKUP(Y33,Septembre!$D$3:$AH$9,MATCH(employe_ID,Septembre!$A$3:$A$9,0),0),"")</f>
        <v>0</v>
      </c>
      <c r="Z67" s="19"/>
      <c r="AA67" s="19"/>
      <c r="AB67" s="19"/>
    </row>
    <row r="68" spans="3:28" hidden="1" x14ac:dyDescent="0.3">
      <c r="C68" s="6">
        <f>IFERROR(HLOOKUP(C34,Juillet!$D$3:$AH$9,MATCH(employe_ID,Juillet!$A$3:$A$9,0),0),"")</f>
        <v>0</v>
      </c>
      <c r="D68" s="6">
        <f>IFERROR(HLOOKUP(D34,Juillet!$D$3:$AH$9,MATCH(employe_ID,Juillet!$A$3:$A$9,0),0),"")</f>
        <v>0</v>
      </c>
      <c r="E68" s="6">
        <f>IFERROR(HLOOKUP(E34,Juillet!$D$3:$AH$9,MATCH(employe_ID,Juillet!$A$3:$A$9,0),0),"")</f>
        <v>0</v>
      </c>
      <c r="F68" s="6">
        <f>IFERROR(HLOOKUP(F34,Juillet!$D$3:$AH$9,MATCH(employe_ID,Juillet!$A$3:$A$9,0),0),"")</f>
        <v>0</v>
      </c>
      <c r="G68" s="6">
        <f>IFERROR(HLOOKUP(G34,Juillet!$D$3:$AH$9,MATCH(employe_ID,Juillet!$A$3:$A$9,0),0),"")</f>
        <v>0</v>
      </c>
      <c r="H68" s="6">
        <f>IFERROR(HLOOKUP(H34,Juillet!$D$3:$AH$9,MATCH(employe_ID,Juillet!$A$3:$A$9,0),0),"")</f>
        <v>0</v>
      </c>
      <c r="I68" s="6">
        <f>IFERROR(HLOOKUP(I34,Juillet!$D$3:$AH$9,MATCH(employe_ID,Juillet!$A$3:$A$9,0),0),"")</f>
        <v>0</v>
      </c>
      <c r="K68" s="6">
        <f>IFERROR(HLOOKUP(K34,Août!$D$3:$AH$9,MATCH(employe_ID,Août!$A$3:$A$9,0),0),"")</f>
        <v>0</v>
      </c>
      <c r="L68" s="6">
        <f>IFERROR(HLOOKUP(L34,Août!$D$3:$AH$9,MATCH(employe_ID,Août!$A$3:$A$9,0),0),"")</f>
        <v>0</v>
      </c>
      <c r="M68" s="6">
        <f>IFERROR(HLOOKUP(M34,Août!$D$3:$AH$9,MATCH(employe_ID,Août!$A$3:$A$9,0),0),"")</f>
        <v>0</v>
      </c>
      <c r="N68" s="6">
        <f>IFERROR(HLOOKUP(N34,Août!$D$3:$AH$9,MATCH(employe_ID,Août!$A$3:$A$9,0),0),"")</f>
        <v>0</v>
      </c>
      <c r="O68" s="6">
        <f>IFERROR(HLOOKUP(O34,Août!$D$3:$AH$9,MATCH(employe_ID,Août!$A$3:$A$9,0),0),"")</f>
        <v>0</v>
      </c>
      <c r="P68" s="6">
        <f>IFERROR(HLOOKUP(P34,Août!$D$3:$AH$9,MATCH(employe_ID,Août!$A$3:$A$9,0),0),"")</f>
        <v>0</v>
      </c>
      <c r="Q68" s="6">
        <f>IFERROR(HLOOKUP(Q34,Août!$D$3:$AH$9,MATCH(employe_ID,Août!$A$3:$A$9,0),0),"")</f>
        <v>0</v>
      </c>
      <c r="S68" s="6">
        <f>IFERROR(HLOOKUP(S34,Septembre!$D$3:$AH$9,MATCH(employe_ID,Septembre!$A$3:$A$9,0),0),"")</f>
        <v>0</v>
      </c>
      <c r="T68" s="6">
        <f>IFERROR(HLOOKUP(T34,Septembre!$D$3:$AH$9,MATCH(employe_ID,Septembre!$A$3:$A$9,0),0),"")</f>
        <v>0</v>
      </c>
      <c r="U68" s="6">
        <f>IFERROR(HLOOKUP(U34,Septembre!$D$3:$AH$9,MATCH(employe_ID,Septembre!$A$3:$A$9,0),0),"")</f>
        <v>0</v>
      </c>
      <c r="V68" s="6">
        <f>IFERROR(HLOOKUP(V34,Septembre!$D$3:$AH$9,MATCH(employe_ID,Septembre!$A$3:$A$9,0),0),"")</f>
        <v>0</v>
      </c>
      <c r="W68" s="6">
        <f>IFERROR(HLOOKUP(W34,Septembre!$D$3:$AH$9,MATCH(employe_ID,Septembre!$A$3:$A$9,0),0),"")</f>
        <v>0</v>
      </c>
      <c r="X68" s="6">
        <f>IFERROR(HLOOKUP(X34,Septembre!$D$3:$AH$9,MATCH(employe_ID,Septembre!$A$3:$A$9,0),0),"")</f>
        <v>0</v>
      </c>
      <c r="Y68" s="6">
        <f>IFERROR(HLOOKUP(Y34,Septembre!$D$3:$AH$9,MATCH(employe_ID,Septembre!$A$3:$A$9,0),0),"")</f>
        <v>0</v>
      </c>
    </row>
    <row r="69" spans="3:28" hidden="1" x14ac:dyDescent="0.3">
      <c r="C69" s="6">
        <f>IFERROR(HLOOKUP(C35,Juillet!$D$3:$AH$9,MATCH(employe_ID,Juillet!$A$3:$A$9,0),0),"")</f>
        <v>0</v>
      </c>
      <c r="D69" s="6">
        <f>IFERROR(HLOOKUP(D35,Juillet!$D$3:$AH$9,MATCH(employe_ID,Juillet!$A$3:$A$9,0),0),"")</f>
        <v>0</v>
      </c>
      <c r="E69" s="6">
        <f>IFERROR(HLOOKUP(E35,Juillet!$D$3:$AH$9,MATCH(employe_ID,Juillet!$A$3:$A$9,0),0),"")</f>
        <v>0</v>
      </c>
      <c r="F69" s="6">
        <f>IFERROR(HLOOKUP(F35,Juillet!$D$3:$AH$9,MATCH(employe_ID,Juillet!$A$3:$A$9,0),0),"")</f>
        <v>0</v>
      </c>
      <c r="G69" s="6">
        <f>IFERROR(HLOOKUP(G35,Juillet!$D$3:$AH$9,MATCH(employe_ID,Juillet!$A$3:$A$9,0),0),"")</f>
        <v>0</v>
      </c>
      <c r="H69" s="6">
        <f>IFERROR(HLOOKUP(H35,Juillet!$D$3:$AH$9,MATCH(employe_ID,Juillet!$A$3:$A$9,0),0),"")</f>
        <v>0</v>
      </c>
      <c r="I69" s="6">
        <f>IFERROR(HLOOKUP(I35,Juillet!$D$3:$AH$9,MATCH(employe_ID,Juillet!$A$3:$A$9,0),0),"")</f>
        <v>0</v>
      </c>
      <c r="K69" s="6">
        <f>IFERROR(HLOOKUP(K35,Août!$D$3:$AH$9,MATCH(employe_ID,Août!$A$3:$A$9,0),0),"")</f>
        <v>0</v>
      </c>
      <c r="L69" s="6">
        <f>IFERROR(HLOOKUP(L35,Août!$D$3:$AH$9,MATCH(employe_ID,Août!$A$3:$A$9,0),0),"")</f>
        <v>0</v>
      </c>
      <c r="M69" s="6">
        <f>IFERROR(HLOOKUP(M35,Août!$D$3:$AH$9,MATCH(employe_ID,Août!$A$3:$A$9,0),0),"")</f>
        <v>0</v>
      </c>
      <c r="N69" s="6">
        <f>IFERROR(HLOOKUP(N35,Août!$D$3:$AH$9,MATCH(employe_ID,Août!$A$3:$A$9,0),0),"")</f>
        <v>0</v>
      </c>
      <c r="O69" s="6">
        <f>IFERROR(HLOOKUP(O35,Août!$D$3:$AH$9,MATCH(employe_ID,Août!$A$3:$A$9,0),0),"")</f>
        <v>0</v>
      </c>
      <c r="P69" s="6">
        <f>IFERROR(HLOOKUP(P35,Août!$D$3:$AH$9,MATCH(employe_ID,Août!$A$3:$A$9,0),0),"")</f>
        <v>0</v>
      </c>
      <c r="Q69" s="6">
        <f>IFERROR(HLOOKUP(Q35,Août!$D$3:$AH$9,MATCH(employe_ID,Août!$A$3:$A$9,0),0),"")</f>
        <v>0</v>
      </c>
      <c r="S69" s="6">
        <f>IFERROR(HLOOKUP(S35,Septembre!$D$3:$AH$9,MATCH(employe_ID,Septembre!$A$3:$A$9,0),0),"")</f>
        <v>0</v>
      </c>
      <c r="T69" s="6">
        <f>IFERROR(HLOOKUP(T35,Septembre!$D$3:$AH$9,MATCH(employe_ID,Septembre!$A$3:$A$9,0),0),"")</f>
        <v>0</v>
      </c>
      <c r="U69" s="6">
        <f>IFERROR(HLOOKUP(U35,Septembre!$D$3:$AH$9,MATCH(employe_ID,Septembre!$A$3:$A$9,0),0),"")</f>
        <v>0</v>
      </c>
      <c r="V69" s="6">
        <f>IFERROR(HLOOKUP(V35,Septembre!$D$3:$AH$9,MATCH(employe_ID,Septembre!$A$3:$A$9,0),0),"")</f>
        <v>0</v>
      </c>
      <c r="W69" s="6">
        <f>IFERROR(HLOOKUP(W35,Septembre!$D$3:$AH$9,MATCH(employe_ID,Septembre!$A$3:$A$9,0),0),"")</f>
        <v>0</v>
      </c>
      <c r="X69" s="6">
        <f>IFERROR(HLOOKUP(X35,Septembre!$D$3:$AH$9,MATCH(employe_ID,Septembre!$A$3:$A$9,0),0),"")</f>
        <v>0</v>
      </c>
      <c r="Y69" s="6">
        <f>IFERROR(HLOOKUP(Y35,Septembre!$D$3:$AH$9,MATCH(employe_ID,Septembre!$A$3:$A$9,0),0),"")</f>
        <v>0</v>
      </c>
      <c r="Z69" s="19"/>
      <c r="AA69" s="19"/>
      <c r="AB69" s="19"/>
    </row>
    <row r="70" spans="3:28" hidden="1" x14ac:dyDescent="0.3">
      <c r="C70" s="6">
        <f>IFERROR(HLOOKUP(C36,Juillet!$D$3:$AH$9,MATCH(employe_ID,Juillet!$A$3:$A$9,0),0),"")</f>
        <v>0</v>
      </c>
      <c r="D70" s="6">
        <f>IFERROR(HLOOKUP(D36,Juillet!$D$3:$AH$9,MATCH(employe_ID,Juillet!$A$3:$A$9,0),0),"")</f>
        <v>0</v>
      </c>
      <c r="E70" s="6">
        <f>IFERROR(HLOOKUP(E36,Juillet!$D$3:$AH$9,MATCH(employe_ID,Juillet!$A$3:$A$9,0),0),"")</f>
        <v>0</v>
      </c>
      <c r="F70" s="6">
        <f>IFERROR(HLOOKUP(F36,Juillet!$D$3:$AH$9,MATCH(employe_ID,Juillet!$A$3:$A$9,0),0),"")</f>
        <v>0</v>
      </c>
      <c r="G70" s="6">
        <f>IFERROR(HLOOKUP(G36,Juillet!$D$3:$AH$9,MATCH(employe_ID,Juillet!$A$3:$A$9,0),0),"")</f>
        <v>0</v>
      </c>
      <c r="H70" s="6">
        <f>IFERROR(HLOOKUP(H36,Juillet!$D$3:$AH$9,MATCH(employe_ID,Juillet!$A$3:$A$9,0),0),"")</f>
        <v>0</v>
      </c>
      <c r="I70" s="6">
        <f>IFERROR(HLOOKUP(I36,Juillet!$D$3:$AH$9,MATCH(employe_ID,Juillet!$A$3:$A$9,0),0),"")</f>
        <v>0</v>
      </c>
      <c r="K70" s="6">
        <f>IFERROR(HLOOKUP(K36,Août!$D$3:$AH$9,MATCH(employe_ID,Août!$A$3:$A$9,0),0),"")</f>
        <v>0</v>
      </c>
      <c r="L70" s="6">
        <f>IFERROR(HLOOKUP(L36,Août!$D$3:$AH$9,MATCH(employe_ID,Août!$A$3:$A$9,0),0),"")</f>
        <v>0</v>
      </c>
      <c r="M70" s="6">
        <f>IFERROR(HLOOKUP(M36,Août!$D$3:$AH$9,MATCH(employe_ID,Août!$A$3:$A$9,0),0),"")</f>
        <v>0</v>
      </c>
      <c r="N70" s="6">
        <f>IFERROR(HLOOKUP(N36,Août!$D$3:$AH$9,MATCH(employe_ID,Août!$A$3:$A$9,0),0),"")</f>
        <v>0</v>
      </c>
      <c r="O70" s="6">
        <f>IFERROR(HLOOKUP(O36,Août!$D$3:$AH$9,MATCH(employe_ID,Août!$A$3:$A$9,0),0),"")</f>
        <v>0</v>
      </c>
      <c r="P70" s="6" t="str">
        <f>IFERROR(HLOOKUP(P36,Août!$D$3:$AH$9,MATCH(employe_ID,Août!$A$3:$A$9,0),0),"")</f>
        <v/>
      </c>
      <c r="Q70" s="6" t="str">
        <f>IFERROR(HLOOKUP(Q36,Août!$D$3:$AH$9,MATCH(employe_ID,Août!$A$3:$A$9,0),0),"")</f>
        <v/>
      </c>
      <c r="S70" s="6">
        <f>IFERROR(HLOOKUP(S36,Septembre!$D$3:$AH$9,MATCH(employe_ID,Septembre!$A$3:$A$9,0),0),"")</f>
        <v>0</v>
      </c>
      <c r="T70" s="6">
        <f>IFERROR(HLOOKUP(T36,Septembre!$D$3:$AH$9,MATCH(employe_ID,Septembre!$A$3:$A$9,0),0),"")</f>
        <v>0</v>
      </c>
      <c r="U70" s="6">
        <f>IFERROR(HLOOKUP(U36,Septembre!$D$3:$AH$9,MATCH(employe_ID,Septembre!$A$3:$A$9,0),0),"")</f>
        <v>0</v>
      </c>
      <c r="V70" s="6">
        <f>IFERROR(HLOOKUP(V36,Septembre!$D$3:$AH$9,MATCH(employe_ID,Septembre!$A$3:$A$9,0),0),"")</f>
        <v>0</v>
      </c>
      <c r="W70" s="6">
        <f>IFERROR(HLOOKUP(W36,Septembre!$D$3:$AH$9,MATCH(employe_ID,Septembre!$A$3:$A$9,0),0),"")</f>
        <v>0</v>
      </c>
      <c r="X70" s="6">
        <f>IFERROR(HLOOKUP(X36,Septembre!$D$3:$AH$9,MATCH(employe_ID,Septembre!$A$3:$A$9,0),0),"")</f>
        <v>0</v>
      </c>
      <c r="Y70" s="6">
        <f>IFERROR(HLOOKUP(Y36,Septembre!$D$3:$AH$9,MATCH(employe_ID,Septembre!$A$3:$A$9,0),0),"")</f>
        <v>0</v>
      </c>
    </row>
    <row r="71" spans="3:28" hidden="1" x14ac:dyDescent="0.3">
      <c r="C71" s="6">
        <f>IFERROR(HLOOKUP(C37,Juillet!$D$3:$AH$9,MATCH(employe_ID,Juillet!$A$3:$A$9,0),0),"")</f>
        <v>0</v>
      </c>
      <c r="D71" s="6">
        <f>IFERROR(HLOOKUP(D37,Juillet!$D$3:$AH$9,MATCH(employe_ID,Juillet!$A$3:$A$9,0),0),"")</f>
        <v>0</v>
      </c>
      <c r="E71" s="6" t="str">
        <f>IFERROR(HLOOKUP(E37,Juillet!$D$3:$AH$9,MATCH(employe_ID,Juillet!$A$3:$A$9,0),0),"")</f>
        <v/>
      </c>
      <c r="F71" s="6" t="str">
        <f>IFERROR(HLOOKUP(F37,Juillet!$D$3:$AH$9,MATCH(employe_ID,Juillet!$A$3:$A$9,0),0),"")</f>
        <v/>
      </c>
      <c r="G71" s="6" t="str">
        <f>IFERROR(HLOOKUP(G37,Juillet!$D$3:$AH$9,MATCH(employe_ID,Juillet!$A$3:$A$9,0),0),"")</f>
        <v/>
      </c>
      <c r="H71" s="6" t="str">
        <f>IFERROR(HLOOKUP(H37,Juillet!$D$3:$AH$9,MATCH(employe_ID,Juillet!$A$3:$A$9,0),0),"")</f>
        <v/>
      </c>
      <c r="I71" s="6" t="str">
        <f>IFERROR(HLOOKUP(I37,Juillet!$D$3:$AH$9,MATCH(employe_ID,Juillet!$A$3:$A$9,0),0),"")</f>
        <v/>
      </c>
      <c r="K71" s="6" t="str">
        <f>IFERROR(HLOOKUP(K37,Août!$D$3:$AH$9,MATCH(employe_ID,Août!$A$3:$A$9,0),0),"")</f>
        <v/>
      </c>
      <c r="L71" s="6" t="str">
        <f>IFERROR(HLOOKUP(L37,Août!$D$3:$AH$9,MATCH(employe_ID,Août!$A$3:$A$9,0),0),"")</f>
        <v/>
      </c>
      <c r="M71" s="6" t="str">
        <f>IFERROR(HLOOKUP(M37,Août!$D$3:$AH$9,MATCH(employe_ID,Août!$A$3:$A$9,0),0),"")</f>
        <v/>
      </c>
      <c r="N71" s="6" t="str">
        <f>IFERROR(HLOOKUP(N37,Août!$D$3:$AH$9,MATCH(employe_ID,Août!$A$3:$A$9,0),0),"")</f>
        <v/>
      </c>
      <c r="O71" s="6" t="str">
        <f>IFERROR(HLOOKUP(O37,Août!$D$3:$AH$9,MATCH(employe_ID,Août!$A$3:$A$9,0),0),"")</f>
        <v/>
      </c>
      <c r="P71" s="6" t="str">
        <f>IFERROR(HLOOKUP(P37,Août!$D$3:$AH$9,MATCH(employe_ID,Août!$A$3:$A$9,0),0),"")</f>
        <v/>
      </c>
      <c r="Q71" s="6" t="str">
        <f>IFERROR(HLOOKUP(Q37,Août!$D$3:$AH$9,MATCH(employe_ID,Août!$A$3:$A$9,0),0),"")</f>
        <v/>
      </c>
      <c r="S71" s="6">
        <f>IFERROR(HLOOKUP(S37,Septembre!$D$3:$AH$9,MATCH(employe_ID,Septembre!$A$3:$A$9,0),0),"")</f>
        <v>0</v>
      </c>
      <c r="T71" s="6">
        <f>IFERROR(HLOOKUP(T37,Septembre!$D$3:$AH$9,MATCH(employe_ID,Septembre!$A$3:$A$9,0),0),"")</f>
        <v>0</v>
      </c>
      <c r="U71" s="6">
        <f>IFERROR(HLOOKUP(U37,Septembre!$D$3:$AH$9,MATCH(employe_ID,Septembre!$A$3:$A$9,0),0),"")</f>
        <v>0</v>
      </c>
      <c r="V71" s="6">
        <f>IFERROR(HLOOKUP(V37,Septembre!$D$3:$AH$9,MATCH(employe_ID,Septembre!$A$3:$A$9,0),0),"")</f>
        <v>0</v>
      </c>
      <c r="W71" s="6">
        <f>IFERROR(HLOOKUP(W37,Septembre!$D$3:$AH$9,MATCH(employe_ID,Septembre!$A$3:$A$9,0),0),"")</f>
        <v>0</v>
      </c>
      <c r="X71" s="6">
        <f>IFERROR(HLOOKUP(X37,Septembre!$D$3:$AH$9,MATCH(employe_ID,Septembre!$A$3:$A$9,0),0),"")</f>
        <v>0</v>
      </c>
      <c r="Y71" s="6">
        <f>IFERROR(HLOOKUP(Y37,Septembre!$D$3:$AH$9,MATCH(employe_ID,Septembre!$A$3:$A$9,0),0),"")</f>
        <v>0</v>
      </c>
      <c r="Z71" s="19"/>
      <c r="AA71" s="19"/>
      <c r="AB71" s="19"/>
    </row>
    <row r="72" spans="3:28" hidden="1" x14ac:dyDescent="0.3">
      <c r="C72" s="7"/>
      <c r="K72" s="7"/>
      <c r="S72" s="7"/>
    </row>
    <row r="73" spans="3:28" hidden="1" x14ac:dyDescent="0.3">
      <c r="C73" s="6">
        <f>IFERROR(HLOOKUP(C41,Octobre!$D$3:$AH$9,MATCH(employe_ID,Octobre!$A$3:$A$9,0),0),"")</f>
        <v>0</v>
      </c>
      <c r="D73" s="6">
        <f>IFERROR(HLOOKUP(D41,Octobre!$D$3:$AH$9,MATCH(employe_ID,Octobre!$A$3:$A$9,0),0),"")</f>
        <v>0</v>
      </c>
      <c r="E73" s="6">
        <f>IFERROR(HLOOKUP(E41,Octobre!$D$3:$AH$9,MATCH(employe_ID,Octobre!$A$3:$A$9,0),0),"")</f>
        <v>0</v>
      </c>
      <c r="F73" s="6">
        <f>IFERROR(HLOOKUP(F41,Octobre!$D$3:$AH$9,MATCH(employe_ID,Octobre!$A$3:$A$9,0),0),"")</f>
        <v>0</v>
      </c>
      <c r="G73" s="6">
        <f>IFERROR(HLOOKUP(G41,Octobre!$D$3:$AH$9,MATCH(employe_ID,Octobre!$A$3:$A$9,0),0),"")</f>
        <v>0</v>
      </c>
      <c r="H73" s="6">
        <f>IFERROR(HLOOKUP(H41,Octobre!$D$3:$AH$9,MATCH(employe_ID,Octobre!$A$3:$A$9,0),0),"")</f>
        <v>0</v>
      </c>
      <c r="I73" s="6">
        <f>IFERROR(HLOOKUP(I41,Octobre!$D$3:$AH$9,MATCH(employe_ID,Octobre!$A$3:$A$9,0),0),"")</f>
        <v>0</v>
      </c>
      <c r="K73" s="6">
        <f>IFERROR(HLOOKUP(K41,Novembre!$D$3:$AH$9,MATCH(employe_ID,Novembre!$A$3:$A$9,0),0),"")</f>
        <v>0</v>
      </c>
      <c r="L73" s="6">
        <f>IFERROR(HLOOKUP(L41,Novembre!$D$3:$AH$9,MATCH(employe_ID,Novembre!$A$3:$A$9,0),0),"")</f>
        <v>0</v>
      </c>
      <c r="M73" s="6">
        <f>IFERROR(HLOOKUP(M41,Novembre!$D$3:$AH$9,MATCH(employe_ID,Novembre!$A$3:$A$9,0),0),"")</f>
        <v>0</v>
      </c>
      <c r="N73" s="6">
        <f>IFERROR(HLOOKUP(N41,Novembre!$D$3:$AH$9,MATCH(employe_ID,Novembre!$A$3:$A$9,0),0),"")</f>
        <v>0</v>
      </c>
      <c r="O73" s="6">
        <f>IFERROR(HLOOKUP(O41,Novembre!$D$3:$AH$9,MATCH(employe_ID,Novembre!$A$3:$A$9,0),0),"")</f>
        <v>0</v>
      </c>
      <c r="P73" s="6">
        <f>IFERROR(HLOOKUP(P41,Novembre!$D$3:$AH$9,MATCH(employe_ID,Novembre!$A$3:$A$9,0),0),"")</f>
        <v>0</v>
      </c>
      <c r="Q73" s="6">
        <f>IFERROR(HLOOKUP(Q41,Novembre!$D$3:$AH$9,MATCH(employe_ID,Novembre!$A$3:$A$9,0),0),"")</f>
        <v>0</v>
      </c>
      <c r="S73" s="6" t="str">
        <f>IFERROR(HLOOKUP(S41,Décembre!$D$3:$AH$9,MATCH(employe_ID,Décembre!$A$3:$A$9,0),0),"")</f>
        <v/>
      </c>
      <c r="T73" s="6" t="str">
        <f>IFERROR(HLOOKUP(T41,Décembre!$D$3:$AH$9,MATCH(employe_ID,Décembre!$A$3:$A$9,0),0),"")</f>
        <v/>
      </c>
      <c r="U73" s="6" t="str">
        <f>IFERROR(HLOOKUP(U41,Décembre!$D$3:$AH$9,MATCH(employe_ID,Décembre!$A$3:$A$9,0),0),"")</f>
        <v/>
      </c>
      <c r="V73" s="6" t="str">
        <f>IFERROR(HLOOKUP(V41,Décembre!$D$3:$AH$9,MATCH(employe_ID,Décembre!$A$3:$A$9,0),0),"")</f>
        <v/>
      </c>
      <c r="W73" s="6" t="str">
        <f>IFERROR(HLOOKUP(W41,Décembre!$D$3:$AH$9,MATCH(employe_ID,Décembre!$A$3:$A$9,0),0),"")</f>
        <v/>
      </c>
      <c r="X73" s="6">
        <f>IFERROR(HLOOKUP(X41,Décembre!$D$3:$AH$9,MATCH(employe_ID,Décembre!$A$3:$A$9,0),0),"")</f>
        <v>0</v>
      </c>
      <c r="Y73" s="6">
        <f>IFERROR(HLOOKUP(Y41,Décembre!$D$3:$AH$9,MATCH(employe_ID,Décembre!$A$3:$A$9,0),0),"")</f>
        <v>0</v>
      </c>
      <c r="Z73" s="19"/>
      <c r="AA73" s="19"/>
      <c r="AB73" s="19"/>
    </row>
    <row r="74" spans="3:28" hidden="1" x14ac:dyDescent="0.3">
      <c r="C74" s="6">
        <f>IFERROR(HLOOKUP(C42,Octobre!$D$3:$AH$9,MATCH(employe_ID,Octobre!$A$3:$A$9,0),0),"")</f>
        <v>0</v>
      </c>
      <c r="D74" s="6">
        <f>IFERROR(HLOOKUP(D42,Octobre!$D$3:$AH$9,MATCH(employe_ID,Octobre!$A$3:$A$9,0),0),"")</f>
        <v>0</v>
      </c>
      <c r="E74" s="6">
        <f>IFERROR(HLOOKUP(E42,Octobre!$D$3:$AH$9,MATCH(employe_ID,Octobre!$A$3:$A$9,0),0),"")</f>
        <v>0</v>
      </c>
      <c r="F74" s="6">
        <f>IFERROR(HLOOKUP(F42,Octobre!$D$3:$AH$9,MATCH(employe_ID,Octobre!$A$3:$A$9,0),0),"")</f>
        <v>0</v>
      </c>
      <c r="G74" s="6">
        <f>IFERROR(HLOOKUP(G42,Octobre!$D$3:$AH$9,MATCH(employe_ID,Octobre!$A$3:$A$9,0),0),"")</f>
        <v>0</v>
      </c>
      <c r="H74" s="6">
        <f>IFERROR(HLOOKUP(H42,Octobre!$D$3:$AH$9,MATCH(employe_ID,Octobre!$A$3:$A$9,0),0),"")</f>
        <v>0</v>
      </c>
      <c r="I74" s="6">
        <f>IFERROR(HLOOKUP(I42,Octobre!$D$3:$AH$9,MATCH(employe_ID,Octobre!$A$3:$A$9,0),0),"")</f>
        <v>0</v>
      </c>
      <c r="K74" s="6">
        <f>IFERROR(HLOOKUP(K42,Novembre!$D$3:$AH$9,MATCH(employe_ID,Novembre!$A$3:$A$9,0),0),"")</f>
        <v>0</v>
      </c>
      <c r="L74" s="6">
        <f>IFERROR(HLOOKUP(L42,Novembre!$D$3:$AH$9,MATCH(employe_ID,Novembre!$A$3:$A$9,0),0),"")</f>
        <v>0</v>
      </c>
      <c r="M74" s="6">
        <f>IFERROR(HLOOKUP(M42,Novembre!$D$3:$AH$9,MATCH(employe_ID,Novembre!$A$3:$A$9,0),0),"")</f>
        <v>0</v>
      </c>
      <c r="N74" s="6">
        <f>IFERROR(HLOOKUP(N42,Novembre!$D$3:$AH$9,MATCH(employe_ID,Novembre!$A$3:$A$9,0),0),"")</f>
        <v>0</v>
      </c>
      <c r="O74" s="6">
        <f>IFERROR(HLOOKUP(O42,Novembre!$D$3:$AH$9,MATCH(employe_ID,Novembre!$A$3:$A$9,0),0),"")</f>
        <v>0</v>
      </c>
      <c r="P74" s="6">
        <f>IFERROR(HLOOKUP(P42,Novembre!$D$3:$AH$9,MATCH(employe_ID,Novembre!$A$3:$A$9,0),0),"")</f>
        <v>0</v>
      </c>
      <c r="Q74" s="6">
        <f>IFERROR(HLOOKUP(Q42,Novembre!$D$3:$AH$9,MATCH(employe_ID,Novembre!$A$3:$A$9,0),0),"")</f>
        <v>0</v>
      </c>
      <c r="S74" s="6">
        <f>IFERROR(HLOOKUP(S42,Décembre!$D$3:$AH$9,MATCH(employe_ID,Décembre!$A$3:$A$9,0),0),"")</f>
        <v>0</v>
      </c>
      <c r="T74" s="6">
        <f>IFERROR(HLOOKUP(T42,Décembre!$D$3:$AH$9,MATCH(employe_ID,Décembre!$A$3:$A$9,0),0),"")</f>
        <v>0</v>
      </c>
      <c r="U74" s="6">
        <f>IFERROR(HLOOKUP(U42,Décembre!$D$3:$AH$9,MATCH(employe_ID,Décembre!$A$3:$A$9,0),0),"")</f>
        <v>0</v>
      </c>
      <c r="V74" s="6">
        <f>IFERROR(HLOOKUP(V42,Décembre!$D$3:$AH$9,MATCH(employe_ID,Décembre!$A$3:$A$9,0),0),"")</f>
        <v>0</v>
      </c>
      <c r="W74" s="6">
        <f>IFERROR(HLOOKUP(W42,Décembre!$D$3:$AH$9,MATCH(employe_ID,Décembre!$A$3:$A$9,0),0),"")</f>
        <v>0</v>
      </c>
      <c r="X74" s="6">
        <f>IFERROR(HLOOKUP(X42,Décembre!$D$3:$AH$9,MATCH(employe_ID,Décembre!$A$3:$A$9,0),0),"")</f>
        <v>0</v>
      </c>
      <c r="Y74" s="6">
        <f>IFERROR(HLOOKUP(Y42,Décembre!$D$3:$AH$9,MATCH(employe_ID,Décembre!$A$3:$A$9,0),0),"")</f>
        <v>0</v>
      </c>
    </row>
    <row r="75" spans="3:28" hidden="1" x14ac:dyDescent="0.3">
      <c r="C75" s="6">
        <f>IFERROR(HLOOKUP(C43,Octobre!$D$3:$AH$9,MATCH(employe_ID,Octobre!$A$3:$A$9,0),0),"")</f>
        <v>0</v>
      </c>
      <c r="D75" s="6">
        <f>IFERROR(HLOOKUP(D43,Octobre!$D$3:$AH$9,MATCH(employe_ID,Octobre!$A$3:$A$9,0),0),"")</f>
        <v>0</v>
      </c>
      <c r="E75" s="6">
        <f>IFERROR(HLOOKUP(E43,Octobre!$D$3:$AH$9,MATCH(employe_ID,Octobre!$A$3:$A$9,0),0),"")</f>
        <v>0</v>
      </c>
      <c r="F75" s="6">
        <f>IFERROR(HLOOKUP(F43,Octobre!$D$3:$AH$9,MATCH(employe_ID,Octobre!$A$3:$A$9,0),0),"")</f>
        <v>0</v>
      </c>
      <c r="G75" s="6">
        <f>IFERROR(HLOOKUP(G43,Octobre!$D$3:$AH$9,MATCH(employe_ID,Octobre!$A$3:$A$9,0),0),"")</f>
        <v>0</v>
      </c>
      <c r="H75" s="6">
        <f>IFERROR(HLOOKUP(H43,Octobre!$D$3:$AH$9,MATCH(employe_ID,Octobre!$A$3:$A$9,0),0),"")</f>
        <v>0</v>
      </c>
      <c r="I75" s="6">
        <f>IFERROR(HLOOKUP(I43,Octobre!$D$3:$AH$9,MATCH(employe_ID,Octobre!$A$3:$A$9,0),0),"")</f>
        <v>0</v>
      </c>
      <c r="K75" s="6">
        <f>IFERROR(HLOOKUP(K43,Novembre!$D$3:$AH$9,MATCH(employe_ID,Novembre!$A$3:$A$9,0),0),"")</f>
        <v>0</v>
      </c>
      <c r="L75" s="6">
        <f>IFERROR(HLOOKUP(L43,Novembre!$D$3:$AH$9,MATCH(employe_ID,Novembre!$A$3:$A$9,0),0),"")</f>
        <v>0</v>
      </c>
      <c r="M75" s="6">
        <f>IFERROR(HLOOKUP(M43,Novembre!$D$3:$AH$9,MATCH(employe_ID,Novembre!$A$3:$A$9,0),0),"")</f>
        <v>0</v>
      </c>
      <c r="N75" s="6">
        <f>IFERROR(HLOOKUP(N43,Novembre!$D$3:$AH$9,MATCH(employe_ID,Novembre!$A$3:$A$9,0),0),"")</f>
        <v>0</v>
      </c>
      <c r="O75" s="6">
        <f>IFERROR(HLOOKUP(O43,Novembre!$D$3:$AH$9,MATCH(employe_ID,Novembre!$A$3:$A$9,0),0),"")</f>
        <v>0</v>
      </c>
      <c r="P75" s="6">
        <f>IFERROR(HLOOKUP(P43,Novembre!$D$3:$AH$9,MATCH(employe_ID,Novembre!$A$3:$A$9,0),0),"")</f>
        <v>0</v>
      </c>
      <c r="Q75" s="6">
        <f>IFERROR(HLOOKUP(Q43,Novembre!$D$3:$AH$9,MATCH(employe_ID,Novembre!$A$3:$A$9,0),0),"")</f>
        <v>0</v>
      </c>
      <c r="S75" s="6">
        <f>IFERROR(HLOOKUP(S43,Décembre!$D$3:$AH$9,MATCH(employe_ID,Décembre!$A$3:$A$9,0),0),"")</f>
        <v>0</v>
      </c>
      <c r="T75" s="6">
        <f>IFERROR(HLOOKUP(T43,Décembre!$D$3:$AH$9,MATCH(employe_ID,Décembre!$A$3:$A$9,0),0),"")</f>
        <v>0</v>
      </c>
      <c r="U75" s="6">
        <f>IFERROR(HLOOKUP(U43,Décembre!$D$3:$AH$9,MATCH(employe_ID,Décembre!$A$3:$A$9,0),0),"")</f>
        <v>0</v>
      </c>
      <c r="V75" s="6">
        <f>IFERROR(HLOOKUP(V43,Décembre!$D$3:$AH$9,MATCH(employe_ID,Décembre!$A$3:$A$9,0),0),"")</f>
        <v>0</v>
      </c>
      <c r="W75" s="6">
        <f>IFERROR(HLOOKUP(W43,Décembre!$D$3:$AH$9,MATCH(employe_ID,Décembre!$A$3:$A$9,0),0),"")</f>
        <v>0</v>
      </c>
      <c r="X75" s="6">
        <f>IFERROR(HLOOKUP(X43,Décembre!$D$3:$AH$9,MATCH(employe_ID,Décembre!$A$3:$A$9,0),0),"")</f>
        <v>0</v>
      </c>
      <c r="Y75" s="6">
        <f>IFERROR(HLOOKUP(Y43,Décembre!$D$3:$AH$9,MATCH(employe_ID,Décembre!$A$3:$A$9,0),0),"")</f>
        <v>0</v>
      </c>
      <c r="Z75" s="19"/>
      <c r="AA75" s="19"/>
      <c r="AB75" s="19"/>
    </row>
    <row r="76" spans="3:28" hidden="1" x14ac:dyDescent="0.3">
      <c r="C76" s="6">
        <f>IFERROR(HLOOKUP(C44,Octobre!$D$3:$AH$9,MATCH(employe_ID,Octobre!$A$3:$A$9,0),0),"")</f>
        <v>0</v>
      </c>
      <c r="D76" s="6">
        <f>IFERROR(HLOOKUP(D44,Octobre!$D$3:$AH$9,MATCH(employe_ID,Octobre!$A$3:$A$9,0),0),"")</f>
        <v>0</v>
      </c>
      <c r="E76" s="6">
        <f>IFERROR(HLOOKUP(E44,Octobre!$D$3:$AH$9,MATCH(employe_ID,Octobre!$A$3:$A$9,0),0),"")</f>
        <v>0</v>
      </c>
      <c r="F76" s="6">
        <f>IFERROR(HLOOKUP(F44,Octobre!$D$3:$AH$9,MATCH(employe_ID,Octobre!$A$3:$A$9,0),0),"")</f>
        <v>0</v>
      </c>
      <c r="G76" s="6">
        <f>IFERROR(HLOOKUP(G44,Octobre!$D$3:$AH$9,MATCH(employe_ID,Octobre!$A$3:$A$9,0),0),"")</f>
        <v>0</v>
      </c>
      <c r="H76" s="6">
        <f>IFERROR(HLOOKUP(H44,Octobre!$D$3:$AH$9,MATCH(employe_ID,Octobre!$A$3:$A$9,0),0),"")</f>
        <v>0</v>
      </c>
      <c r="I76" s="6">
        <f>IFERROR(HLOOKUP(I44,Octobre!$D$3:$AH$9,MATCH(employe_ID,Octobre!$A$3:$A$9,0),0),"")</f>
        <v>0</v>
      </c>
      <c r="K76" s="6">
        <f>IFERROR(HLOOKUP(K44,Novembre!$D$3:$AH$9,MATCH(employe_ID,Novembre!$A$3:$A$9,0),0),"")</f>
        <v>0</v>
      </c>
      <c r="L76" s="6">
        <f>IFERROR(HLOOKUP(L44,Novembre!$D$3:$AH$9,MATCH(employe_ID,Novembre!$A$3:$A$9,0),0),"")</f>
        <v>0</v>
      </c>
      <c r="M76" s="6">
        <f>IFERROR(HLOOKUP(M44,Novembre!$D$3:$AH$9,MATCH(employe_ID,Novembre!$A$3:$A$9,0),0),"")</f>
        <v>0</v>
      </c>
      <c r="N76" s="6">
        <f>IFERROR(HLOOKUP(N44,Novembre!$D$3:$AH$9,MATCH(employe_ID,Novembre!$A$3:$A$9,0),0),"")</f>
        <v>0</v>
      </c>
      <c r="O76" s="6">
        <f>IFERROR(HLOOKUP(O44,Novembre!$D$3:$AH$9,MATCH(employe_ID,Novembre!$A$3:$A$9,0),0),"")</f>
        <v>0</v>
      </c>
      <c r="P76" s="6">
        <f>IFERROR(HLOOKUP(P44,Novembre!$D$3:$AH$9,MATCH(employe_ID,Novembre!$A$3:$A$9,0),0),"")</f>
        <v>0</v>
      </c>
      <c r="Q76" s="6">
        <f>IFERROR(HLOOKUP(Q44,Novembre!$D$3:$AH$9,MATCH(employe_ID,Novembre!$A$3:$A$9,0),0),"")</f>
        <v>0</v>
      </c>
      <c r="S76" s="6">
        <f>IFERROR(HLOOKUP(S44,Décembre!$D$3:$AH$9,MATCH(employe_ID,Décembre!$A$3:$A$9,0),0),"")</f>
        <v>0</v>
      </c>
      <c r="T76" s="6">
        <f>IFERROR(HLOOKUP(T44,Décembre!$D$3:$AH$9,MATCH(employe_ID,Décembre!$A$3:$A$9,0),0),"")</f>
        <v>0</v>
      </c>
      <c r="U76" s="6">
        <f>IFERROR(HLOOKUP(U44,Décembre!$D$3:$AH$9,MATCH(employe_ID,Décembre!$A$3:$A$9,0),0),"")</f>
        <v>0</v>
      </c>
      <c r="V76" s="6">
        <f>IFERROR(HLOOKUP(V44,Décembre!$D$3:$AH$9,MATCH(employe_ID,Décembre!$A$3:$A$9,0),0),"")</f>
        <v>0</v>
      </c>
      <c r="W76" s="6">
        <f>IFERROR(HLOOKUP(W44,Décembre!$D$3:$AH$9,MATCH(employe_ID,Décembre!$A$3:$A$9,0),0),"")</f>
        <v>0</v>
      </c>
      <c r="X76" s="6">
        <f>IFERROR(HLOOKUP(X44,Décembre!$D$3:$AH$9,MATCH(employe_ID,Décembre!$A$3:$A$9,0),0),"")</f>
        <v>0</v>
      </c>
      <c r="Y76" s="6">
        <f>IFERROR(HLOOKUP(Y44,Décembre!$D$3:$AH$9,MATCH(employe_ID,Décembre!$A$3:$A$9,0),0),"")</f>
        <v>0</v>
      </c>
    </row>
    <row r="77" spans="3:28" hidden="1" x14ac:dyDescent="0.3">
      <c r="C77" s="6">
        <f>IFERROR(HLOOKUP(C45,Octobre!$D$3:$AH$9,MATCH(employe_ID,Octobre!$A$3:$A$9,0),0),"")</f>
        <v>0</v>
      </c>
      <c r="D77" s="6">
        <f>IFERROR(HLOOKUP(D45,Octobre!$D$3:$AH$9,MATCH(employe_ID,Octobre!$A$3:$A$9,0),0),"")</f>
        <v>0</v>
      </c>
      <c r="E77" s="6">
        <f>IFERROR(HLOOKUP(E45,Octobre!$D$3:$AH$9,MATCH(employe_ID,Octobre!$A$3:$A$9,0),0),"")</f>
        <v>0</v>
      </c>
      <c r="F77" s="6" t="str">
        <f>IFERROR(HLOOKUP(F45,Octobre!$D$3:$AH$9,MATCH(employe_ID,Octobre!$A$3:$A$9,0),0),"")</f>
        <v/>
      </c>
      <c r="G77" s="6" t="str">
        <f>IFERROR(HLOOKUP(G45,Octobre!$D$3:$AH$9,MATCH(employe_ID,Octobre!$A$3:$A$9,0),0),"")</f>
        <v/>
      </c>
      <c r="H77" s="6" t="str">
        <f>IFERROR(HLOOKUP(H45,Octobre!$D$3:$AH$9,MATCH(employe_ID,Octobre!$A$3:$A$9,0),0),"")</f>
        <v/>
      </c>
      <c r="I77" s="6" t="str">
        <f>IFERROR(HLOOKUP(I45,Octobre!$D$3:$AH$9,MATCH(employe_ID,Octobre!$A$3:$A$9,0),0),"")</f>
        <v/>
      </c>
      <c r="K77" s="6">
        <f>IFERROR(HLOOKUP(K45,Novembre!$D$3:$AH$9,MATCH(employe_ID,Novembre!$A$3:$A$9,0),0),"")</f>
        <v>0</v>
      </c>
      <c r="L77" s="6">
        <f>IFERROR(HLOOKUP(L45,Novembre!$D$3:$AH$9,MATCH(employe_ID,Novembre!$A$3:$A$9,0),0),"")</f>
        <v>0</v>
      </c>
      <c r="M77" s="6">
        <f>IFERROR(HLOOKUP(M45,Novembre!$D$3:$AH$9,MATCH(employe_ID,Novembre!$A$3:$A$9,0),0),"")</f>
        <v>0</v>
      </c>
      <c r="N77" s="6">
        <f>IFERROR(HLOOKUP(N45,Novembre!$D$3:$AH$9,MATCH(employe_ID,Novembre!$A$3:$A$9,0),0),"")</f>
        <v>0</v>
      </c>
      <c r="O77" s="6">
        <f>IFERROR(HLOOKUP(O45,Novembre!$D$3:$AH$9,MATCH(employe_ID,Novembre!$A$3:$A$9,0),0),"")</f>
        <v>0</v>
      </c>
      <c r="P77" s="6">
        <f>IFERROR(HLOOKUP(P45,Novembre!$D$3:$AH$9,MATCH(employe_ID,Novembre!$A$3:$A$9,0),0),"")</f>
        <v>0</v>
      </c>
      <c r="Q77" s="6">
        <f>IFERROR(HLOOKUP(Q45,Novembre!$D$3:$AH$9,MATCH(employe_ID,Novembre!$A$3:$A$9,0),0),"")</f>
        <v>0</v>
      </c>
      <c r="S77" s="6">
        <f>IFERROR(HLOOKUP(S45,Décembre!$D$3:$AH$9,MATCH(employe_ID,Décembre!$A$3:$A$9,0),0),"")</f>
        <v>0</v>
      </c>
      <c r="T77" s="6">
        <f>IFERROR(HLOOKUP(T45,Décembre!$D$3:$AH$9,MATCH(employe_ID,Décembre!$A$3:$A$9,0),0),"")</f>
        <v>0</v>
      </c>
      <c r="U77" s="6">
        <f>IFERROR(HLOOKUP(U45,Décembre!$D$3:$AH$9,MATCH(employe_ID,Décembre!$A$3:$A$9,0),0),"")</f>
        <v>0</v>
      </c>
      <c r="V77" s="6">
        <f>IFERROR(HLOOKUP(V45,Décembre!$D$3:$AH$9,MATCH(employe_ID,Décembre!$A$3:$A$9,0),0),"")</f>
        <v>0</v>
      </c>
      <c r="W77" s="6">
        <f>IFERROR(HLOOKUP(W45,Décembre!$D$3:$AH$9,MATCH(employe_ID,Décembre!$A$3:$A$9,0),0),"")</f>
        <v>0</v>
      </c>
      <c r="X77" s="6">
        <f>IFERROR(HLOOKUP(X45,Décembre!$D$3:$AH$9,MATCH(employe_ID,Décembre!$A$3:$A$9,0),0),"")</f>
        <v>0</v>
      </c>
      <c r="Y77" s="6">
        <f>IFERROR(HLOOKUP(Y45,Décembre!$D$3:$AH$9,MATCH(employe_ID,Décembre!$A$3:$A$9,0),0),"")</f>
        <v>0</v>
      </c>
      <c r="Z77" s="19"/>
      <c r="AA77" s="19"/>
      <c r="AB77" s="19"/>
    </row>
    <row r="78" spans="3:28" hidden="1" x14ac:dyDescent="0.3">
      <c r="C78" s="6" t="str">
        <f>IFERROR(HLOOKUP(C46,Octobre!$D$3:$AH$9,MATCH(employe_ID,Octobre!$A$3:$A$9,0),0),"")</f>
        <v/>
      </c>
      <c r="D78" s="6" t="str">
        <f>IFERROR(HLOOKUP(D46,Octobre!$D$3:$AH$9,MATCH(employe_ID,Octobre!$A$3:$A$9,0),0),"")</f>
        <v/>
      </c>
      <c r="E78" s="6" t="str">
        <f>IFERROR(HLOOKUP(E46,Octobre!$D$3:$AH$9,MATCH(employe_ID,Octobre!$A$3:$A$9,0),0),"")</f>
        <v/>
      </c>
      <c r="F78" s="6" t="str">
        <f>IFERROR(HLOOKUP(F46,Octobre!$D$3:$AH$9,MATCH(employe_ID,Octobre!$A$3:$A$9,0),0),"")</f>
        <v/>
      </c>
      <c r="G78" s="6" t="str">
        <f>IFERROR(HLOOKUP(G46,Octobre!$D$3:$AH$9,MATCH(employe_ID,Octobre!$A$3:$A$9,0),0),"")</f>
        <v/>
      </c>
      <c r="H78" s="6" t="str">
        <f>IFERROR(HLOOKUP(H46,Octobre!$D$3:$AH$9,MATCH(employe_ID,Octobre!$A$3:$A$9,0),0),"")</f>
        <v/>
      </c>
      <c r="I78" s="6" t="str">
        <f>IFERROR(HLOOKUP(I46,Octobre!$D$3:$AH$9,MATCH(employe_ID,Octobre!$A$3:$A$9,0),0),"")</f>
        <v/>
      </c>
      <c r="K78" s="6">
        <f>IFERROR(HLOOKUP(K46,Novembre!$D$3:$AH$9,MATCH(employe_ID,Novembre!$A$3:$A$9,0),0),"")</f>
        <v>0</v>
      </c>
      <c r="L78" s="6">
        <f>IFERROR(HLOOKUP(L46,Novembre!$D$3:$AH$9,MATCH(employe_ID,Novembre!$A$3:$A$9,0),0),"")</f>
        <v>0</v>
      </c>
      <c r="M78" s="6">
        <f>IFERROR(HLOOKUP(M46,Novembre!$D$3:$AH$9,MATCH(employe_ID,Novembre!$A$3:$A$9,0),0),"")</f>
        <v>0</v>
      </c>
      <c r="N78" s="6">
        <f>IFERROR(HLOOKUP(N46,Novembre!$D$3:$AH$9,MATCH(employe_ID,Novembre!$A$3:$A$9,0),0),"")</f>
        <v>0</v>
      </c>
      <c r="O78" s="6">
        <f>IFERROR(HLOOKUP(O46,Novembre!$D$3:$AH$9,MATCH(employe_ID,Novembre!$A$3:$A$9,0),0),"")</f>
        <v>0</v>
      </c>
      <c r="P78" s="6">
        <f>IFERROR(HLOOKUP(P46,Novembre!$D$3:$AH$9,MATCH(employe_ID,Novembre!$A$3:$A$9,0),0),"")</f>
        <v>0</v>
      </c>
      <c r="Q78" s="6">
        <f>IFERROR(HLOOKUP(Q46,Novembre!$D$3:$AH$9,MATCH(employe_ID,Novembre!$A$3:$A$9,0),0),"")</f>
        <v>0</v>
      </c>
      <c r="S78" s="6">
        <f>IFERROR(HLOOKUP(S46,Décembre!$D$3:$AH$9,MATCH(employe_ID,Décembre!$A$3:$A$9,0),0),"")</f>
        <v>0</v>
      </c>
      <c r="T78" s="6" t="str">
        <f>IFERROR(HLOOKUP(T46,Décembre!$D$3:$AH$9,MATCH(employe_ID,Décembre!$A$3:$A$9,0),0),"")</f>
        <v/>
      </c>
      <c r="U78" s="6" t="str">
        <f>IFERROR(HLOOKUP(U46,Décembre!$D$3:$AH$9,MATCH(employe_ID,Décembre!$A$3:$A$9,0),0),"")</f>
        <v/>
      </c>
      <c r="V78" s="6" t="str">
        <f>IFERROR(HLOOKUP(V46,Décembre!$D$3:$AH$9,MATCH(employe_ID,Décembre!$A$3:$A$9,0),0),"")</f>
        <v/>
      </c>
      <c r="W78" s="6" t="str">
        <f>IFERROR(HLOOKUP(W46,Décembre!$D$3:$AH$9,MATCH(employe_ID,Décembre!$A$3:$A$9,0),0),"")</f>
        <v/>
      </c>
      <c r="X78" s="6" t="str">
        <f>IFERROR(HLOOKUP(X46,Décembre!$D$3:$AH$9,MATCH(employe_ID,Décembre!$A$3:$A$9,0),0),"")</f>
        <v/>
      </c>
      <c r="Y78" s="6" t="str">
        <f>IFERROR(HLOOKUP(Y46,Décembre!$D$3:$AH$9,MATCH(employe_ID,Décembre!$A$3:$A$9,0),0),"")</f>
        <v/>
      </c>
    </row>
    <row r="79" spans="3:28" x14ac:dyDescent="0.3">
      <c r="Z79" s="19"/>
      <c r="AA79" s="19"/>
      <c r="AB79" s="19"/>
    </row>
    <row r="81" spans="26:28" x14ac:dyDescent="0.3">
      <c r="Z81" s="19"/>
      <c r="AA81" s="19"/>
      <c r="AB81" s="19"/>
    </row>
    <row r="83" spans="26:28" x14ac:dyDescent="0.3">
      <c r="Z83" s="19"/>
      <c r="AA83" s="19"/>
      <c r="AB83" s="19"/>
    </row>
    <row r="85" spans="26:28" x14ac:dyDescent="0.3">
      <c r="Z85" s="19"/>
      <c r="AA85" s="19"/>
      <c r="AB85" s="19"/>
    </row>
    <row r="87" spans="26:28" x14ac:dyDescent="0.3">
      <c r="Z87" s="19"/>
      <c r="AA87" s="19"/>
      <c r="AB87" s="19"/>
    </row>
    <row r="89" spans="26:28" x14ac:dyDescent="0.3">
      <c r="Z89" s="19"/>
      <c r="AA89" s="19"/>
      <c r="AB89" s="19"/>
    </row>
    <row r="91" spans="26:28" x14ac:dyDescent="0.3">
      <c r="Z91" s="19"/>
      <c r="AA91" s="19"/>
      <c r="AB91" s="19"/>
    </row>
  </sheetData>
  <mergeCells count="22">
    <mergeCell ref="C7:Y7"/>
    <mergeCell ref="H10:I10"/>
    <mergeCell ref="N10:O10"/>
    <mergeCell ref="C12:I12"/>
    <mergeCell ref="K12:Q12"/>
    <mergeCell ref="S12:Y12"/>
    <mergeCell ref="Q49:Y49"/>
    <mergeCell ref="C39:I39"/>
    <mergeCell ref="K39:Q39"/>
    <mergeCell ref="S39:Y39"/>
    <mergeCell ref="G2:T2"/>
    <mergeCell ref="I3:R3"/>
    <mergeCell ref="C5:F5"/>
    <mergeCell ref="G5:J5"/>
    <mergeCell ref="R5:Y5"/>
    <mergeCell ref="M5:Q5"/>
    <mergeCell ref="C21:I21"/>
    <mergeCell ref="K21:Q21"/>
    <mergeCell ref="S21:Y21"/>
    <mergeCell ref="C30:I30"/>
    <mergeCell ref="K30:Q30"/>
    <mergeCell ref="S30:Y30"/>
  </mergeCells>
  <conditionalFormatting sqref="G5:J5">
    <cfRule type="containsBlanks" dxfId="318" priority="258">
      <formula>LEN(TRIM(G5))=0</formula>
    </cfRule>
    <cfRule type="containsBlanks" dxfId="317" priority="259">
      <formula>LEN(TRIM(G5))=0</formula>
    </cfRule>
  </conditionalFormatting>
  <conditionalFormatting sqref="R5:Y5">
    <cfRule type="cellIs" dxfId="316" priority="256" operator="equal">
      <formula>"# Employé inexistant"</formula>
    </cfRule>
    <cfRule type="cellIs" dxfId="315" priority="257" operator="equal">
      <formula>"Entrer un # employé"</formula>
    </cfRule>
  </conditionalFormatting>
  <conditionalFormatting sqref="C14:I19">
    <cfRule type="expression" dxfId="314" priority="140">
      <formula>OR(WEEKDAY(C14)=1,WEEKDAY(C14)=7)</formula>
    </cfRule>
    <cfRule type="notContainsBlanks" dxfId="313" priority="141">
      <formula>LEN(TRIM(C14))&gt;0</formula>
    </cfRule>
  </conditionalFormatting>
  <conditionalFormatting sqref="K14:Q19">
    <cfRule type="expression" dxfId="312" priority="68">
      <formula>OR(WEEKDAY(K14)=1,WEEKDAY(K14)=7)</formula>
    </cfRule>
    <cfRule type="notContainsBlanks" dxfId="311" priority="69">
      <formula>LEN(TRIM(K14))&gt;0</formula>
    </cfRule>
  </conditionalFormatting>
  <conditionalFormatting sqref="S14:Y19">
    <cfRule type="expression" dxfId="310" priority="65">
      <formula>OR(WEEKDAY(S14)=1,WEEKDAY(S14)=7)</formula>
    </cfRule>
    <cfRule type="notContainsBlanks" dxfId="309" priority="66">
      <formula>LEN(TRIM(S14))&gt;0</formula>
    </cfRule>
  </conditionalFormatting>
  <conditionalFormatting sqref="C23:I28">
    <cfRule type="expression" dxfId="308" priority="62">
      <formula>OR(WEEKDAY(C23)=1,WEEKDAY(C23)=7)</formula>
    </cfRule>
    <cfRule type="notContainsBlanks" dxfId="307" priority="63">
      <formula>LEN(TRIM(C23))&gt;0</formula>
    </cfRule>
  </conditionalFormatting>
  <conditionalFormatting sqref="K23:Q28">
    <cfRule type="expression" dxfId="306" priority="59">
      <formula>OR(WEEKDAY(K23)=1,WEEKDAY(K23)=7)</formula>
    </cfRule>
    <cfRule type="notContainsBlanks" dxfId="305" priority="60">
      <formula>LEN(TRIM(K23))&gt;0</formula>
    </cfRule>
  </conditionalFormatting>
  <conditionalFormatting sqref="S23:Y28">
    <cfRule type="expression" dxfId="304" priority="56">
      <formula>OR(WEEKDAY(S23)=1,WEEKDAY(S23)=7)</formula>
    </cfRule>
    <cfRule type="notContainsBlanks" dxfId="303" priority="57">
      <formula>LEN(TRIM(S23))&gt;0</formula>
    </cfRule>
  </conditionalFormatting>
  <conditionalFormatting sqref="C32:I37">
    <cfRule type="expression" dxfId="302" priority="53">
      <formula>OR(WEEKDAY(C32)=1,WEEKDAY(C32)=7)</formula>
    </cfRule>
    <cfRule type="notContainsBlanks" dxfId="301" priority="54">
      <formula>LEN(TRIM(C32))&gt;0</formula>
    </cfRule>
  </conditionalFormatting>
  <conditionalFormatting sqref="K32:Q37">
    <cfRule type="expression" dxfId="300" priority="50">
      <formula>OR(WEEKDAY(K32)=1,WEEKDAY(K32)=7)</formula>
    </cfRule>
    <cfRule type="notContainsBlanks" dxfId="299" priority="51">
      <formula>LEN(TRIM(K32))&gt;0</formula>
    </cfRule>
  </conditionalFormatting>
  <conditionalFormatting sqref="S32:Y37">
    <cfRule type="expression" dxfId="298" priority="47">
      <formula>OR(WEEKDAY(S32)=1,WEEKDAY(S32)=7)</formula>
    </cfRule>
    <cfRule type="notContainsBlanks" dxfId="297" priority="48">
      <formula>LEN(TRIM(S32))&gt;0</formula>
    </cfRule>
  </conditionalFormatting>
  <conditionalFormatting sqref="C41:I46">
    <cfRule type="expression" dxfId="296" priority="44">
      <formula>OR(WEEKDAY(C41)=1,WEEKDAY(C41)=7)</formula>
    </cfRule>
    <cfRule type="notContainsBlanks" dxfId="295" priority="45">
      <formula>LEN(TRIM(C41))&gt;0</formula>
    </cfRule>
  </conditionalFormatting>
  <conditionalFormatting sqref="K41:Q46">
    <cfRule type="expression" dxfId="294" priority="41">
      <formula>OR(WEEKDAY(K41)=1,WEEKDAY(K41)=7)</formula>
    </cfRule>
    <cfRule type="notContainsBlanks" dxfId="293" priority="42">
      <formula>LEN(TRIM(K41))&gt;0</formula>
    </cfRule>
  </conditionalFormatting>
  <conditionalFormatting sqref="S41:Y46">
    <cfRule type="expression" dxfId="292" priority="38">
      <formula>OR(WEEKDAY(S41)=1,WEEKDAY(S41)=7)</formula>
    </cfRule>
    <cfRule type="notContainsBlanks" dxfId="291" priority="39">
      <formula>LEN(TRIM(S41))&gt;0</formula>
    </cfRule>
  </conditionalFormatting>
  <pageMargins left="0.25" right="0.25" top="0.75" bottom="0.75" header="0.3" footer="0.3"/>
  <pageSetup paperSize="144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RDB_Selection_Range_To_PDF_And_Create_Mail_2">
                <anchor moveWithCells="1" sizeWithCells="1">
                  <from>
                    <xdr:col>20</xdr:col>
                    <xdr:colOff>152400</xdr:colOff>
                    <xdr:row>0</xdr:row>
                    <xdr:rowOff>99060</xdr:rowOff>
                  </from>
                  <to>
                    <xdr:col>26</xdr:col>
                    <xdr:colOff>0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3" id="{D5A791FD-3C9C-4497-9F9B-CFC0E399A7EF}">
            <xm:f>OR(C47=Config!$K$3,C47=Config!$K$4,C47=Config!$K$5,C47=Config!$K$6,C47=Config!$K$7,C47=Config!$K$10,C47=Config!$K$11,C47=Config!$K$12,C47=Config!$K$13,C47=Config!$K$14,C47=Config!$K$15)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C47:I47</xm:sqref>
        </x14:conditionalFormatting>
        <x14:conditionalFormatting xmlns:xm="http://schemas.microsoft.com/office/excel/2006/main">
          <x14:cfRule type="expression" priority="382" id="{E9D2C343-0634-489E-83B6-34C6453278E6}">
            <xm:f>OR(K47=Config!$K$3,K47=Config!$K$4,K47=Config!$K$5,K47=Config!$K$6,K47=Config!$K$7,K47=Config!$K$10,K47=Config!$K$11,K47=Config!$K$12,K47=Config!$K$13,K47=Config!$K$14,K47=Config!$K$15)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K47:Q47</xm:sqref>
        </x14:conditionalFormatting>
        <x14:conditionalFormatting xmlns:xm="http://schemas.microsoft.com/office/excel/2006/main">
          <x14:cfRule type="expression" priority="381" id="{781AA22F-D3A2-4D2D-80D6-1F98BE74726B}">
            <xm:f>OR(S47=Config!$K$3,S47=Config!$K$4,S47=Config!$K$5,S47=Config!$K$6,S47=Config!$K$7,S47=Config!$K$10,S47=Config!$K$11,S47=Config!$K$12,S47=Config!$K$13,S47=Config!$K$14,S47=Config!$K$15)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S47:Y47</xm:sqref>
        </x14:conditionalFormatting>
        <x14:conditionalFormatting xmlns:xm="http://schemas.microsoft.com/office/excel/2006/main">
          <x14:cfRule type="expression" priority="12" id="{24021791-B4AA-4A65-AD09-970A116CE9AC}">
            <xm:f>--(C52=Config!$A$4)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4" id="{3186B404-8CE1-407D-80B5-BBA6114AAD9E}">
            <xm:f>--(C52=Config!$A$3)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6" id="{C8C06E84-5F0A-46B5-9523-EC3767081D48}">
            <xm:f>--(C52=Config!$A$2)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139" id="{4ADE27B7-C2BD-4BE3-B999-700E8B3DAEE1}">
            <xm:f>OR(C14=Config!$K$3,C14=Config!$K$4,C14=Config!$K$5,C14=Config!$K$6,C14=Config!$K$7,C14=Config!$K$10,C14=Config!$K$11,C14=Config!$K$12,C14=Config!$K$13,C14=Config!$K$14,C14=Config!$K$15)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C14:I19</xm:sqref>
        </x14:conditionalFormatting>
        <x14:conditionalFormatting xmlns:xm="http://schemas.microsoft.com/office/excel/2006/main">
          <x14:cfRule type="expression" priority="11" id="{D53BA1DB-FAD3-45B7-A7FF-62CFB219AC9C}">
            <xm:f>--(K52=Config!$A$4)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3" id="{E28E1B52-FB4D-41D5-806E-BFBD308570AF}">
            <xm:f>--(K52=Config!$A$3)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5" id="{3FA705E3-D66E-426E-B6BD-9FDE92D743F9}">
            <xm:f>--(K52=Config!$A$2)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67" id="{5F3FED99-976A-4E60-BD76-830BAC20923B}">
            <xm:f>OR(K14=Config!$K$3,K14=Config!$K$4,K14=Config!$K$5,K14=Config!$K$6,K14=Config!$K$7,K14=Config!$K$10,K14=Config!$K$11,K14=Config!$K$12,K14=Config!$K$13,K14=Config!$K$14,K14=Config!$K$15)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K14:Q19</xm:sqref>
        </x14:conditionalFormatting>
        <x14:conditionalFormatting xmlns:xm="http://schemas.microsoft.com/office/excel/2006/main">
          <x14:cfRule type="expression" priority="10" id="{8C18A1C4-1FAF-426F-88C4-87588C2DC0A9}">
            <xm:f>--(S52=Config!$A$4)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2" id="{853437EB-C8F7-4E63-81FC-0E41658F77EC}">
            <xm:f>--(S52=Config!$A$3)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4" id="{16FD2FBD-F774-4F90-B38C-78DC17F866F7}">
            <xm:f>--(S52=Config!$A$2)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64" id="{ECF5033A-D863-4AA8-AA11-2C9EFB177118}">
            <xm:f>OR(S14=Config!$K$3,S14=Config!$K$4,S14=Config!$K$5,S14=Config!$K$6,S14=Config!$K$7,S14=Config!$K$10,S14=Config!$K$11,S14=Config!$K$12,S14=Config!$K$13,S14=Config!$K$14,S14=Config!$K$15)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S14:Y19</xm:sqref>
        </x14:conditionalFormatting>
        <x14:conditionalFormatting xmlns:xm="http://schemas.microsoft.com/office/excel/2006/main">
          <x14:cfRule type="expression" priority="9" id="{149999F8-4674-470E-8BEB-560C3712C0BC}">
            <xm:f>--(C59=Config!$A$4)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1" id="{C71D0028-CEF2-408C-A549-25752E44AE5B}">
            <xm:f>--(C59=Config!$A$3)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3" id="{C9D819B8-8D49-423D-A318-49A51F5751C0}">
            <xm:f>--(C59=Config!$A$2)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61" id="{F18AA4A1-1D5A-47D7-A8BE-454D8089FD10}">
            <xm:f>OR(C23=Config!$K$3,C23=Config!$K$4,C23=Config!$K$5,C23=Config!$K$6,C23=Config!$K$7,C23=Config!$K$10,C23=Config!$K$11,C23=Config!$K$12,C23=Config!$K$13,C23=Config!$K$14,C23=Config!$K$15)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C23:I28</xm:sqref>
        </x14:conditionalFormatting>
        <x14:conditionalFormatting xmlns:xm="http://schemas.microsoft.com/office/excel/2006/main">
          <x14:cfRule type="expression" priority="8" id="{C7BC7BA3-97F3-45B8-9191-B9F5A6AFD324}">
            <xm:f>--(K59=Config!$A$4)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0" id="{18BC70C8-4E9C-48B6-8426-E7D6B3C347EC}">
            <xm:f>--(K59=Config!$A$3)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2" id="{099E1DE6-DFC9-45F9-A721-781CD9AAC6FA}">
            <xm:f>--(K59=Config!$A$2)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58" id="{2E795025-F715-4287-8277-2B56A9C7DF64}">
            <xm:f>OR(K23=Config!$K$3,K23=Config!$K$4,K23=Config!$K$5,K23=Config!$K$6,K23=Config!$K$7,K23=Config!$K$10,K23=Config!$K$11,K23=Config!$K$12,K23=Config!$K$13,K23=Config!$K$14,K23=Config!$K$15)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K23:Q28</xm:sqref>
        </x14:conditionalFormatting>
        <x14:conditionalFormatting xmlns:xm="http://schemas.microsoft.com/office/excel/2006/main">
          <x14:cfRule type="expression" priority="7" id="{356A0772-69A7-4D73-85EA-2E8E2292A9DF}">
            <xm:f>--(S59=Config!$A$4)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9" id="{FED6B068-99EF-42BA-B1BF-94F3B738443B}">
            <xm:f>--(S59=Config!$A$3)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1" id="{A23EEF9A-571B-46E8-BFF5-9361AC864442}">
            <xm:f>--(S59=Config!$A$2)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55" id="{EF18F9C4-DFE4-4309-AAA5-E903B03B2588}">
            <xm:f>OR(S23=Config!$K$3,S23=Config!$K$4,S23=Config!$K$5,S23=Config!$K$6,S23=Config!$K$7,S23=Config!$K$10,S23=Config!$K$11,S23=Config!$K$12,S23=Config!$K$13,S23=Config!$K$14,S23=Config!$K$15)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S23:Y28</xm:sqref>
        </x14:conditionalFormatting>
        <x14:conditionalFormatting xmlns:xm="http://schemas.microsoft.com/office/excel/2006/main">
          <x14:cfRule type="expression" priority="6" id="{65FC3138-B51B-45F0-8333-0BBAEEE9E8DF}">
            <xm:f>--(C66=Config!$A$4)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8" id="{43B67AEE-566D-4C39-92FA-914A821F846E}">
            <xm:f>--(C66=Config!$A$3)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0" id="{DCFDDA00-9BA4-4B2A-921D-4DF805289690}">
            <xm:f>--(C66=Config!$A$2)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52" id="{E0E4B856-7DED-4AAC-9D3F-E7C04C9D1420}">
            <xm:f>OR(C32=Config!$K$3,C32=Config!$K$4,C32=Config!$K$5,C32=Config!$K$6,C32=Config!$K$7,C32=Config!$K$10,C32=Config!$K$11,C32=Config!$K$12,C32=Config!$K$13,C32=Config!$K$14,C32=Config!$K$15)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C32:I37</xm:sqref>
        </x14:conditionalFormatting>
        <x14:conditionalFormatting xmlns:xm="http://schemas.microsoft.com/office/excel/2006/main">
          <x14:cfRule type="expression" priority="5" id="{EE9D7200-FE4C-494A-BC9A-FA57179538AA}">
            <xm:f>--(K66=Config!$A$4)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7" id="{E134657F-083A-4A65-83B6-0F0E543DCC5B}">
            <xm:f>--(K66=Config!$A$3)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29" id="{A7EF7776-7B89-4368-A224-CFB595362143}">
            <xm:f>--(K66=Config!$A$2)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49" id="{A73D92E2-25FD-49F0-9CBC-8F0F7AF275C9}">
            <xm:f>OR(K32=Config!$K$3,K32=Config!$K$4,K32=Config!$K$5,K32=Config!$K$6,K32=Config!$K$7,K32=Config!$K$10,K32=Config!$K$11,K32=Config!$K$12,K32=Config!$K$13,K32=Config!$K$14,K32=Config!$K$15)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K32:Q37</xm:sqref>
        </x14:conditionalFormatting>
        <x14:conditionalFormatting xmlns:xm="http://schemas.microsoft.com/office/excel/2006/main">
          <x14:cfRule type="expression" priority="4" id="{74DF26F9-C3AF-4408-B17B-C58EC23FC85B}">
            <xm:f>--(S66=Config!$A$4)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6" id="{BB2F4FFD-31D5-498F-A155-8EC89B4C6407}">
            <xm:f>--(S66=Config!$A$3)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28" id="{4CBBF6BD-7F4B-4DE6-9B8E-A8EAB0642808}">
            <xm:f>--(S66=Config!$A$2)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46" id="{45F77A91-4D59-4DA3-A743-AA92F29AB6BA}">
            <xm:f>OR(S32=Config!$K$3,S32=Config!$K$4,S32=Config!$K$5,S32=Config!$K$6,S32=Config!$K$7,S32=Config!$K$10,S32=Config!$K$11,S32=Config!$K$12,S32=Config!$K$13,S32=Config!$K$14,S32=Config!$K$15)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S32:Y37</xm:sqref>
        </x14:conditionalFormatting>
        <x14:conditionalFormatting xmlns:xm="http://schemas.microsoft.com/office/excel/2006/main">
          <x14:cfRule type="expression" priority="3" id="{604E199C-24AC-4645-824F-789D56118028}">
            <xm:f>--(C73=Config!$A$4)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5" id="{BDFFF735-72F8-4515-8C58-FFFA5FEA066A}">
            <xm:f>--(C73=Config!$A$3)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27" id="{2FD76C2F-9EE0-4D47-910A-727DC5682FFA}">
            <xm:f>--(C73=Config!$A$2)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43" id="{9CC3B399-CC79-4298-A33E-87064747450F}">
            <xm:f>OR(C41=Config!$K$3,C41=Config!$K$4,C41=Config!$K$5,C41=Config!$K$6,C41=Config!$K$7,C41=Config!$K$10,C41=Config!$K$11,C41=Config!$K$12,C41=Config!$K$13,C41=Config!$K$14,C41=Config!$K$15)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C41:I46</xm:sqref>
        </x14:conditionalFormatting>
        <x14:conditionalFormatting xmlns:xm="http://schemas.microsoft.com/office/excel/2006/main">
          <x14:cfRule type="expression" priority="2" id="{130813A7-AAA4-44AB-951E-F1BDBFFEE340}">
            <xm:f>--(K73=Config!$A$4)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4" id="{C6AE8BEF-6B62-4E9C-B37B-6C5C0DD664DF}">
            <xm:f>--(K73=Config!$A$3)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26" id="{5B7BC364-72D4-4C91-97D1-6BC4C8CF07AF}">
            <xm:f>--(K73=Config!$A$2)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40" id="{28E98E3F-81AE-49A1-83D7-94F6F8C64300}">
            <xm:f>OR(K41=Config!$K$3,K41=Config!$K$4,K41=Config!$K$5,K41=Config!$K$6,K41=Config!$K$7,K41=Config!$K$10,K41=Config!$K$11,K41=Config!$K$12,K41=Config!$K$13,K41=Config!$K$14,K41=Config!$K$15)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K41:Q46</xm:sqref>
        </x14:conditionalFormatting>
        <x14:conditionalFormatting xmlns:xm="http://schemas.microsoft.com/office/excel/2006/main">
          <x14:cfRule type="expression" priority="1" id="{1620389E-26D0-46F3-981C-EC91E9B8650B}">
            <xm:f>--(S73=Config!$A$4)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13" id="{124011D7-5435-4F76-988A-755C4ABA272C}">
            <xm:f>--(S73=Config!$A$3)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25" id="{80CD489A-1A0B-4358-B9F4-5325D77E3529}">
            <xm:f>--(S73=Config!$A$2)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37" id="{58D5DEFD-8917-4F8A-8AF5-6E3963B78824}">
            <xm:f>OR(S41=Config!$K$3,S41=Config!$K$4,S41=Config!$K$5,S41=Config!$K$6,S41=Config!$K$7,S41=Config!$K$10,S41=Config!$K$11,S41=Config!$K$12,S41=Config!$K$13,S41=Config!$K$14,S41=Config!$K$15)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S41:Y46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9" tint="-0.249977111117893"/>
  </sheetPr>
  <dimension ref="A1:AH9"/>
  <sheetViews>
    <sheetView workbookViewId="0">
      <selection activeCell="T13" sqref="T13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43282</v>
      </c>
      <c r="E2" s="20">
        <f t="shared" ref="E2:AH2" si="0">IF(E3&lt;&gt;"",E3,"")</f>
        <v>43283</v>
      </c>
      <c r="F2" s="20">
        <f t="shared" si="0"/>
        <v>43284</v>
      </c>
      <c r="G2" s="20">
        <f t="shared" si="0"/>
        <v>43285</v>
      </c>
      <c r="H2" s="20">
        <f t="shared" si="0"/>
        <v>43286</v>
      </c>
      <c r="I2" s="20">
        <f t="shared" si="0"/>
        <v>43287</v>
      </c>
      <c r="J2" s="20">
        <f t="shared" si="0"/>
        <v>43288</v>
      </c>
      <c r="K2" s="20">
        <f t="shared" si="0"/>
        <v>43289</v>
      </c>
      <c r="L2" s="20">
        <f t="shared" si="0"/>
        <v>43290</v>
      </c>
      <c r="M2" s="20">
        <f t="shared" si="0"/>
        <v>43291</v>
      </c>
      <c r="N2" s="20">
        <f t="shared" si="0"/>
        <v>43292</v>
      </c>
      <c r="O2" s="20">
        <f t="shared" si="0"/>
        <v>43293</v>
      </c>
      <c r="P2" s="20">
        <f t="shared" si="0"/>
        <v>43294</v>
      </c>
      <c r="Q2" s="20">
        <f t="shared" si="0"/>
        <v>43295</v>
      </c>
      <c r="R2" s="20">
        <f t="shared" si="0"/>
        <v>43296</v>
      </c>
      <c r="S2" s="20">
        <f t="shared" si="0"/>
        <v>43297</v>
      </c>
      <c r="T2" s="20">
        <f t="shared" si="0"/>
        <v>43298</v>
      </c>
      <c r="U2" s="20">
        <f t="shared" si="0"/>
        <v>43299</v>
      </c>
      <c r="V2" s="20">
        <f t="shared" si="0"/>
        <v>43300</v>
      </c>
      <c r="W2" s="20">
        <f t="shared" si="0"/>
        <v>43301</v>
      </c>
      <c r="X2" s="20">
        <f t="shared" si="0"/>
        <v>43302</v>
      </c>
      <c r="Y2" s="20">
        <f t="shared" si="0"/>
        <v>43303</v>
      </c>
      <c r="Z2" s="20">
        <f t="shared" si="0"/>
        <v>43304</v>
      </c>
      <c r="AA2" s="20">
        <f t="shared" si="0"/>
        <v>43305</v>
      </c>
      <c r="AB2" s="20">
        <f t="shared" si="0"/>
        <v>43306</v>
      </c>
      <c r="AC2" s="20">
        <f t="shared" si="0"/>
        <v>43307</v>
      </c>
      <c r="AD2" s="20">
        <f t="shared" si="0"/>
        <v>43308</v>
      </c>
      <c r="AE2" s="20">
        <f t="shared" si="0"/>
        <v>43309</v>
      </c>
      <c r="AF2" s="20">
        <f t="shared" si="0"/>
        <v>43310</v>
      </c>
      <c r="AG2" s="20">
        <f t="shared" si="0"/>
        <v>43311</v>
      </c>
      <c r="AH2" s="20">
        <f t="shared" si="0"/>
        <v>43312</v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EDATE(DATE(ref_annee,1,1),6)</f>
        <v>43282</v>
      </c>
      <c r="E3" s="21">
        <f>D3+1</f>
        <v>43283</v>
      </c>
      <c r="F3" s="21">
        <f t="shared" ref="F3:AD3" si="1">E3+1</f>
        <v>43284</v>
      </c>
      <c r="G3" s="21">
        <f t="shared" si="1"/>
        <v>43285</v>
      </c>
      <c r="H3" s="21">
        <f t="shared" si="1"/>
        <v>43286</v>
      </c>
      <c r="I3" s="21">
        <f t="shared" si="1"/>
        <v>43287</v>
      </c>
      <c r="J3" s="21">
        <f t="shared" si="1"/>
        <v>43288</v>
      </c>
      <c r="K3" s="21">
        <f t="shared" si="1"/>
        <v>43289</v>
      </c>
      <c r="L3" s="21">
        <f t="shared" si="1"/>
        <v>43290</v>
      </c>
      <c r="M3" s="21">
        <f t="shared" si="1"/>
        <v>43291</v>
      </c>
      <c r="N3" s="21">
        <f t="shared" si="1"/>
        <v>43292</v>
      </c>
      <c r="O3" s="21">
        <f t="shared" si="1"/>
        <v>43293</v>
      </c>
      <c r="P3" s="21">
        <f t="shared" si="1"/>
        <v>43294</v>
      </c>
      <c r="Q3" s="21">
        <f t="shared" si="1"/>
        <v>43295</v>
      </c>
      <c r="R3" s="21">
        <f>Q3+1</f>
        <v>43296</v>
      </c>
      <c r="S3" s="21">
        <f t="shared" si="1"/>
        <v>43297</v>
      </c>
      <c r="T3" s="21">
        <f t="shared" si="1"/>
        <v>43298</v>
      </c>
      <c r="U3" s="21">
        <f t="shared" si="1"/>
        <v>43299</v>
      </c>
      <c r="V3" s="21">
        <f t="shared" si="1"/>
        <v>43300</v>
      </c>
      <c r="W3" s="21">
        <f t="shared" si="1"/>
        <v>43301</v>
      </c>
      <c r="X3" s="21">
        <f t="shared" si="1"/>
        <v>43302</v>
      </c>
      <c r="Y3" s="21">
        <f t="shared" si="1"/>
        <v>43303</v>
      </c>
      <c r="Z3" s="21">
        <f t="shared" si="1"/>
        <v>43304</v>
      </c>
      <c r="AA3" s="21">
        <f t="shared" si="1"/>
        <v>43305</v>
      </c>
      <c r="AB3" s="21">
        <f t="shared" si="1"/>
        <v>43306</v>
      </c>
      <c r="AC3" s="21">
        <f>AB3+1</f>
        <v>43307</v>
      </c>
      <c r="AD3" s="21">
        <f t="shared" si="1"/>
        <v>43308</v>
      </c>
      <c r="AE3" s="21">
        <f>IF(AD3&lt;EOMONTH(AD3,0),AD3+1,"")</f>
        <v>43309</v>
      </c>
      <c r="AF3" s="21">
        <f t="shared" ref="AF3:AG3" si="2">IF(AE3&lt;EOMONTH(AE3,0),AE3+1,"")</f>
        <v>43310</v>
      </c>
      <c r="AG3" s="21">
        <f t="shared" si="2"/>
        <v>43311</v>
      </c>
      <c r="AH3" s="21">
        <f>IF(AG3&lt;EOMONTH(AG3,0),AG3+1,"")</f>
        <v>43312</v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07" priority="34">
      <formula>OR(WEEKDAY(D$3)=1,WEEKDAY(D$3)=7)</formula>
    </cfRule>
  </conditionalFormatting>
  <conditionalFormatting sqref="D4:AH9">
    <cfRule type="cellIs" dxfId="106" priority="11" operator="equal">
      <formula>"RTT"</formula>
    </cfRule>
    <cfRule type="cellIs" dxfId="105" priority="12" operator="equal">
      <formula>"CP"</formula>
    </cfRule>
    <cfRule type="cellIs" dxfId="104" priority="13" operator="equal">
      <formula>"AM"</formula>
    </cfRule>
    <cfRule type="cellIs" dxfId="103" priority="14" operator="equal">
      <formula>"RTT"</formula>
    </cfRule>
    <cfRule type="cellIs" dxfId="102" priority="15" operator="equal">
      <formula>"CP"</formula>
    </cfRule>
    <cfRule type="containsBlanks" dxfId="101" priority="16">
      <formula>LEN(TRIM(D4))=0</formula>
    </cfRule>
  </conditionalFormatting>
  <conditionalFormatting sqref="D4:D9 E4:G4">
    <cfRule type="expression" dxfId="100" priority="10">
      <formula>OR(WEEKDAY(D$3)=1,WEEKDAY(D$3)=7)</formula>
    </cfRule>
  </conditionalFormatting>
  <conditionalFormatting sqref="E4:AH9">
    <cfRule type="expression" dxfId="99" priority="9">
      <formula>OR(WEEKDAY(E$3)=1,WEEKDAY(E$3)=7)</formula>
    </cfRule>
  </conditionalFormatting>
  <conditionalFormatting sqref="E4:AH9">
    <cfRule type="expression" dxfId="98" priority="6">
      <formula>OR(WEEKDAY(E$3)=1,WEEKDAY(E$3)=7)</formula>
    </cfRule>
  </conditionalFormatting>
  <dataValidations count="1">
    <dataValidation type="list" allowBlank="1" showInputMessage="1" showErrorMessage="1" sqref="D4:AH9" xr:uid="{00000000-0002-0000-09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8F418771-25A7-404A-8DAD-D3B4E44D3CF3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8FDAD4A4-FFA4-436C-8435-FE8024AEE4A7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1D045933-EDA1-4E30-98AF-C373525C3701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59F1E382-F288-4E0E-8DBA-80CA0D299BFA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EB1C26D5-482B-4BAA-BECE-B1195B786472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5E4B1372-0846-454F-A33B-F4EE1E304729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 E4:G4</xm:sqref>
        </x14:conditionalFormatting>
        <x14:conditionalFormatting xmlns:xm="http://schemas.microsoft.com/office/excel/2006/main">
          <x14:cfRule type="expression" priority="4" id="{F86F1291-2ADB-43CB-AADB-7172B9CB5937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5718CA31-B82D-430B-81C3-856242983472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9" tint="-0.499984740745262"/>
  </sheetPr>
  <dimension ref="A1:AH9"/>
  <sheetViews>
    <sheetView workbookViewId="0">
      <selection activeCell="F3" sqref="F3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43313</v>
      </c>
      <c r="E2" s="20">
        <f t="shared" ref="E2:AH2" si="0">IF(E3&lt;&gt;"",E3,"")</f>
        <v>43314</v>
      </c>
      <c r="F2" s="20">
        <f t="shared" si="0"/>
        <v>43315</v>
      </c>
      <c r="G2" s="20">
        <f t="shared" si="0"/>
        <v>43316</v>
      </c>
      <c r="H2" s="20">
        <f t="shared" si="0"/>
        <v>43317</v>
      </c>
      <c r="I2" s="20">
        <f t="shared" si="0"/>
        <v>43318</v>
      </c>
      <c r="J2" s="20">
        <f t="shared" si="0"/>
        <v>43319</v>
      </c>
      <c r="K2" s="20">
        <f t="shared" si="0"/>
        <v>43320</v>
      </c>
      <c r="L2" s="20">
        <f t="shared" si="0"/>
        <v>43321</v>
      </c>
      <c r="M2" s="20">
        <f t="shared" si="0"/>
        <v>43322</v>
      </c>
      <c r="N2" s="20">
        <f t="shared" si="0"/>
        <v>43323</v>
      </c>
      <c r="O2" s="20">
        <f t="shared" si="0"/>
        <v>43324</v>
      </c>
      <c r="P2" s="20">
        <f t="shared" si="0"/>
        <v>43325</v>
      </c>
      <c r="Q2" s="20">
        <f t="shared" si="0"/>
        <v>43326</v>
      </c>
      <c r="R2" s="20">
        <f t="shared" si="0"/>
        <v>43327</v>
      </c>
      <c r="S2" s="20">
        <f t="shared" si="0"/>
        <v>43328</v>
      </c>
      <c r="T2" s="20">
        <f t="shared" si="0"/>
        <v>43329</v>
      </c>
      <c r="U2" s="20">
        <f t="shared" si="0"/>
        <v>43330</v>
      </c>
      <c r="V2" s="20">
        <f t="shared" si="0"/>
        <v>43331</v>
      </c>
      <c r="W2" s="20">
        <f t="shared" si="0"/>
        <v>43332</v>
      </c>
      <c r="X2" s="20">
        <f t="shared" si="0"/>
        <v>43333</v>
      </c>
      <c r="Y2" s="20">
        <f t="shared" si="0"/>
        <v>43334</v>
      </c>
      <c r="Z2" s="20">
        <f t="shared" si="0"/>
        <v>43335</v>
      </c>
      <c r="AA2" s="20">
        <f t="shared" si="0"/>
        <v>43336</v>
      </c>
      <c r="AB2" s="20">
        <f t="shared" si="0"/>
        <v>43337</v>
      </c>
      <c r="AC2" s="20">
        <f t="shared" si="0"/>
        <v>43338</v>
      </c>
      <c r="AD2" s="20">
        <f t="shared" si="0"/>
        <v>43339</v>
      </c>
      <c r="AE2" s="20">
        <f t="shared" si="0"/>
        <v>43340</v>
      </c>
      <c r="AF2" s="20">
        <f t="shared" si="0"/>
        <v>43341</v>
      </c>
      <c r="AG2" s="20">
        <f t="shared" si="0"/>
        <v>43342</v>
      </c>
      <c r="AH2" s="20">
        <f t="shared" si="0"/>
        <v>43343</v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EDATE(DATE(ref_annee,1,1),7)</f>
        <v>43313</v>
      </c>
      <c r="E3" s="21">
        <f>D3+1</f>
        <v>43314</v>
      </c>
      <c r="F3" s="21">
        <f t="shared" ref="F3:AD3" si="1">E3+1</f>
        <v>43315</v>
      </c>
      <c r="G3" s="21">
        <f t="shared" si="1"/>
        <v>43316</v>
      </c>
      <c r="H3" s="21">
        <f t="shared" si="1"/>
        <v>43317</v>
      </c>
      <c r="I3" s="21">
        <f t="shared" si="1"/>
        <v>43318</v>
      </c>
      <c r="J3" s="21">
        <f t="shared" si="1"/>
        <v>43319</v>
      </c>
      <c r="K3" s="21">
        <f t="shared" si="1"/>
        <v>43320</v>
      </c>
      <c r="L3" s="21">
        <f t="shared" si="1"/>
        <v>43321</v>
      </c>
      <c r="M3" s="21">
        <f t="shared" si="1"/>
        <v>43322</v>
      </c>
      <c r="N3" s="21">
        <f t="shared" si="1"/>
        <v>43323</v>
      </c>
      <c r="O3" s="21">
        <f t="shared" si="1"/>
        <v>43324</v>
      </c>
      <c r="P3" s="21">
        <f t="shared" si="1"/>
        <v>43325</v>
      </c>
      <c r="Q3" s="21">
        <f t="shared" si="1"/>
        <v>43326</v>
      </c>
      <c r="R3" s="21">
        <f>Q3+1</f>
        <v>43327</v>
      </c>
      <c r="S3" s="21">
        <f t="shared" si="1"/>
        <v>43328</v>
      </c>
      <c r="T3" s="21">
        <f t="shared" si="1"/>
        <v>43329</v>
      </c>
      <c r="U3" s="21">
        <f t="shared" si="1"/>
        <v>43330</v>
      </c>
      <c r="V3" s="21">
        <f t="shared" si="1"/>
        <v>43331</v>
      </c>
      <c r="W3" s="21">
        <f t="shared" si="1"/>
        <v>43332</v>
      </c>
      <c r="X3" s="21">
        <f t="shared" si="1"/>
        <v>43333</v>
      </c>
      <c r="Y3" s="21">
        <f t="shared" si="1"/>
        <v>43334</v>
      </c>
      <c r="Z3" s="21">
        <f t="shared" si="1"/>
        <v>43335</v>
      </c>
      <c r="AA3" s="21">
        <f t="shared" si="1"/>
        <v>43336</v>
      </c>
      <c r="AB3" s="21">
        <f t="shared" si="1"/>
        <v>43337</v>
      </c>
      <c r="AC3" s="21">
        <f>AB3+1</f>
        <v>43338</v>
      </c>
      <c r="AD3" s="21">
        <f t="shared" si="1"/>
        <v>43339</v>
      </c>
      <c r="AE3" s="21">
        <f>IF(AD3&lt;EOMONTH(AD3,0),AD3+1,"")</f>
        <v>43340</v>
      </c>
      <c r="AF3" s="21">
        <f t="shared" ref="AF3:AG3" si="2">IF(AE3&lt;EOMONTH(AE3,0),AE3+1,"")</f>
        <v>43341</v>
      </c>
      <c r="AG3" s="21">
        <f t="shared" si="2"/>
        <v>43342</v>
      </c>
      <c r="AH3" s="21">
        <f>IF(AG3&lt;EOMONTH(AG3,0),AG3+1,"")</f>
        <v>43343</v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89" priority="34">
      <formula>OR(WEEKDAY(D$3)=1,WEEKDAY(D$3)=7)</formula>
    </cfRule>
  </conditionalFormatting>
  <conditionalFormatting sqref="D4:AH9">
    <cfRule type="cellIs" dxfId="88" priority="11" operator="equal">
      <formula>"RTT"</formula>
    </cfRule>
    <cfRule type="cellIs" dxfId="87" priority="12" operator="equal">
      <formula>"CP"</formula>
    </cfRule>
    <cfRule type="cellIs" dxfId="86" priority="13" operator="equal">
      <formula>"AM"</formula>
    </cfRule>
    <cfRule type="cellIs" dxfId="85" priority="14" operator="equal">
      <formula>"RTT"</formula>
    </cfRule>
    <cfRule type="cellIs" dxfId="84" priority="15" operator="equal">
      <formula>"CP"</formula>
    </cfRule>
    <cfRule type="containsBlanks" dxfId="83" priority="16">
      <formula>LEN(TRIM(D4))=0</formula>
    </cfRule>
  </conditionalFormatting>
  <conditionalFormatting sqref="D4:D9">
    <cfRule type="expression" dxfId="82" priority="10">
      <formula>OR(WEEKDAY(D$3)=1,WEEKDAY(D$3)=7)</formula>
    </cfRule>
  </conditionalFormatting>
  <conditionalFormatting sqref="E4:AH9">
    <cfRule type="expression" dxfId="81" priority="9">
      <formula>OR(WEEKDAY(E$3)=1,WEEKDAY(E$3)=7)</formula>
    </cfRule>
  </conditionalFormatting>
  <conditionalFormatting sqref="E4:AH9">
    <cfRule type="expression" dxfId="80" priority="6">
      <formula>OR(WEEKDAY(E$3)=1,WEEKDAY(E$3)=7)</formula>
    </cfRule>
  </conditionalFormatting>
  <dataValidations count="1">
    <dataValidation type="list" allowBlank="1" showInputMessage="1" showErrorMessage="1" sqref="D4:AH9" xr:uid="{00000000-0002-0000-0A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F363C0F2-A9C5-4CB6-A83E-7B5C6EE6670D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D66003C6-FE9D-476E-BF05-FB74A383FC01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347A8505-E602-4165-966D-3B4E790F68A8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B4A61DD4-C142-4274-9F8A-C5625764E30F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D4E7C9EB-4349-4914-B65C-0C8B38777C30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915F19DC-B503-4367-8DDA-F1FFBB4F1EB2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13487F49-E73F-4AB9-BEF3-089A98E7CEC0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D159B70E-32EA-47B7-9E13-B3EF1074A9DA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9" tint="-0.249977111117893"/>
  </sheetPr>
  <dimension ref="A1:AH9"/>
  <sheetViews>
    <sheetView workbookViewId="0">
      <selection activeCell="C4" sqref="C4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43344</v>
      </c>
      <c r="E2" s="20">
        <f t="shared" ref="E2:AH2" si="0">IF(E3&lt;&gt;"",E3,"")</f>
        <v>43345</v>
      </c>
      <c r="F2" s="20">
        <f t="shared" si="0"/>
        <v>43346</v>
      </c>
      <c r="G2" s="20">
        <f t="shared" si="0"/>
        <v>43347</v>
      </c>
      <c r="H2" s="20">
        <f t="shared" si="0"/>
        <v>43348</v>
      </c>
      <c r="I2" s="20">
        <f t="shared" si="0"/>
        <v>43349</v>
      </c>
      <c r="J2" s="20">
        <f t="shared" si="0"/>
        <v>43350</v>
      </c>
      <c r="K2" s="20">
        <f t="shared" si="0"/>
        <v>43351</v>
      </c>
      <c r="L2" s="20">
        <f t="shared" si="0"/>
        <v>43352</v>
      </c>
      <c r="M2" s="20">
        <f t="shared" si="0"/>
        <v>43353</v>
      </c>
      <c r="N2" s="20">
        <f t="shared" si="0"/>
        <v>43354</v>
      </c>
      <c r="O2" s="20">
        <f t="shared" si="0"/>
        <v>43355</v>
      </c>
      <c r="P2" s="20">
        <f t="shared" si="0"/>
        <v>43356</v>
      </c>
      <c r="Q2" s="20">
        <f t="shared" si="0"/>
        <v>43357</v>
      </c>
      <c r="R2" s="20">
        <f t="shared" si="0"/>
        <v>43358</v>
      </c>
      <c r="S2" s="20">
        <f t="shared" si="0"/>
        <v>43359</v>
      </c>
      <c r="T2" s="20">
        <f t="shared" si="0"/>
        <v>43360</v>
      </c>
      <c r="U2" s="20">
        <f t="shared" si="0"/>
        <v>43361</v>
      </c>
      <c r="V2" s="20">
        <f t="shared" si="0"/>
        <v>43362</v>
      </c>
      <c r="W2" s="20">
        <f t="shared" si="0"/>
        <v>43363</v>
      </c>
      <c r="X2" s="20">
        <f t="shared" si="0"/>
        <v>43364</v>
      </c>
      <c r="Y2" s="20">
        <f t="shared" si="0"/>
        <v>43365</v>
      </c>
      <c r="Z2" s="20">
        <f t="shared" si="0"/>
        <v>43366</v>
      </c>
      <c r="AA2" s="20">
        <f t="shared" si="0"/>
        <v>43367</v>
      </c>
      <c r="AB2" s="20">
        <f t="shared" si="0"/>
        <v>43368</v>
      </c>
      <c r="AC2" s="20">
        <f t="shared" si="0"/>
        <v>43369</v>
      </c>
      <c r="AD2" s="20">
        <f t="shared" si="0"/>
        <v>43370</v>
      </c>
      <c r="AE2" s="20">
        <f t="shared" si="0"/>
        <v>43371</v>
      </c>
      <c r="AF2" s="20">
        <f t="shared" si="0"/>
        <v>43372</v>
      </c>
      <c r="AG2" s="20">
        <f t="shared" si="0"/>
        <v>43373</v>
      </c>
      <c r="AH2" s="20" t="str">
        <f t="shared" si="0"/>
        <v/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EDATE(DATE(ref_annee,1,1),8)</f>
        <v>43344</v>
      </c>
      <c r="E3" s="21">
        <f>D3+1</f>
        <v>43345</v>
      </c>
      <c r="F3" s="21">
        <f t="shared" ref="F3:AD3" si="1">E3+1</f>
        <v>43346</v>
      </c>
      <c r="G3" s="21">
        <f t="shared" si="1"/>
        <v>43347</v>
      </c>
      <c r="H3" s="21">
        <f t="shared" si="1"/>
        <v>43348</v>
      </c>
      <c r="I3" s="21">
        <f t="shared" si="1"/>
        <v>43349</v>
      </c>
      <c r="J3" s="21">
        <f t="shared" si="1"/>
        <v>43350</v>
      </c>
      <c r="K3" s="21">
        <f t="shared" si="1"/>
        <v>43351</v>
      </c>
      <c r="L3" s="21">
        <f t="shared" si="1"/>
        <v>43352</v>
      </c>
      <c r="M3" s="21">
        <f t="shared" si="1"/>
        <v>43353</v>
      </c>
      <c r="N3" s="21">
        <f t="shared" si="1"/>
        <v>43354</v>
      </c>
      <c r="O3" s="21">
        <f t="shared" si="1"/>
        <v>43355</v>
      </c>
      <c r="P3" s="21">
        <f t="shared" si="1"/>
        <v>43356</v>
      </c>
      <c r="Q3" s="21">
        <f t="shared" si="1"/>
        <v>43357</v>
      </c>
      <c r="R3" s="21">
        <f>Q3+1</f>
        <v>43358</v>
      </c>
      <c r="S3" s="21">
        <f t="shared" si="1"/>
        <v>43359</v>
      </c>
      <c r="T3" s="21">
        <f t="shared" si="1"/>
        <v>43360</v>
      </c>
      <c r="U3" s="21">
        <f t="shared" si="1"/>
        <v>43361</v>
      </c>
      <c r="V3" s="21">
        <f t="shared" si="1"/>
        <v>43362</v>
      </c>
      <c r="W3" s="21">
        <f t="shared" si="1"/>
        <v>43363</v>
      </c>
      <c r="X3" s="21">
        <f t="shared" si="1"/>
        <v>43364</v>
      </c>
      <c r="Y3" s="21">
        <f t="shared" si="1"/>
        <v>43365</v>
      </c>
      <c r="Z3" s="21">
        <f t="shared" si="1"/>
        <v>43366</v>
      </c>
      <c r="AA3" s="21">
        <f t="shared" si="1"/>
        <v>43367</v>
      </c>
      <c r="AB3" s="21">
        <f t="shared" si="1"/>
        <v>43368</v>
      </c>
      <c r="AC3" s="21">
        <f>AB3+1</f>
        <v>43369</v>
      </c>
      <c r="AD3" s="21">
        <f t="shared" si="1"/>
        <v>43370</v>
      </c>
      <c r="AE3" s="21">
        <f>IF(AD3&lt;EOMONTH(AD3,0),AD3+1,"")</f>
        <v>43371</v>
      </c>
      <c r="AF3" s="21">
        <f t="shared" ref="AF3:AG3" si="2">IF(AE3&lt;EOMONTH(AE3,0),AE3+1,"")</f>
        <v>43372</v>
      </c>
      <c r="AG3" s="21">
        <f t="shared" si="2"/>
        <v>43373</v>
      </c>
      <c r="AH3" s="21" t="str">
        <f>IF(AG3&lt;EOMONTH(AG3,0),AG3+1,"")</f>
        <v/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71" priority="34">
      <formula>OR(WEEKDAY(D$3)=1,WEEKDAY(D$3)=7)</formula>
    </cfRule>
  </conditionalFormatting>
  <conditionalFormatting sqref="D4:AH9">
    <cfRule type="cellIs" dxfId="70" priority="11" operator="equal">
      <formula>"RTT"</formula>
    </cfRule>
    <cfRule type="cellIs" dxfId="69" priority="12" operator="equal">
      <formula>"CP"</formula>
    </cfRule>
    <cfRule type="cellIs" dxfId="68" priority="13" operator="equal">
      <formula>"AM"</formula>
    </cfRule>
    <cfRule type="cellIs" dxfId="67" priority="14" operator="equal">
      <formula>"RTT"</formula>
    </cfRule>
    <cfRule type="cellIs" dxfId="66" priority="15" operator="equal">
      <formula>"CP"</formula>
    </cfRule>
    <cfRule type="containsBlanks" dxfId="65" priority="16">
      <formula>LEN(TRIM(D4))=0</formula>
    </cfRule>
  </conditionalFormatting>
  <conditionalFormatting sqref="D4:D9">
    <cfRule type="expression" dxfId="64" priority="10">
      <formula>OR(WEEKDAY(D$3)=1,WEEKDAY(D$3)=7)</formula>
    </cfRule>
  </conditionalFormatting>
  <conditionalFormatting sqref="E4:AH9">
    <cfRule type="expression" dxfId="63" priority="9">
      <formula>OR(WEEKDAY(E$3)=1,WEEKDAY(E$3)=7)</formula>
    </cfRule>
  </conditionalFormatting>
  <conditionalFormatting sqref="E4:AH9">
    <cfRule type="expression" dxfId="62" priority="6">
      <formula>OR(WEEKDAY(E$3)=1,WEEKDAY(E$3)=7)</formula>
    </cfRule>
  </conditionalFormatting>
  <dataValidations count="1">
    <dataValidation type="list" allowBlank="1" showInputMessage="1" showErrorMessage="1" sqref="D4:AH9" xr:uid="{00000000-0002-0000-0B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8B86D617-71EE-45D0-9550-4A592089CA0A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E113C1D0-A943-4E4E-9DB2-1774BE099AA9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2D7BB7EE-E246-4EEA-95E4-9BA6E0C18D00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23E55A52-9EBB-4B29-AF0E-9FF6BA0BF334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2808B897-09D0-4AA4-B6B8-3EC61A34FC7D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BF31BE39-FECB-4E67-B831-E5F09A123E69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07BE3B36-424E-4245-BEA4-D544A13682E4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EAEEE266-F516-4E97-9E63-7DCBC7D71938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theme="9" tint="-0.499984740745262"/>
  </sheetPr>
  <dimension ref="A1:AH9"/>
  <sheetViews>
    <sheetView workbookViewId="0">
      <selection activeCell="E2" sqref="E2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43374</v>
      </c>
      <c r="E2" s="20">
        <f t="shared" ref="E2:AH2" si="0">IF(E3&lt;&gt;"",E3,"")</f>
        <v>43375</v>
      </c>
      <c r="F2" s="20">
        <f t="shared" si="0"/>
        <v>43376</v>
      </c>
      <c r="G2" s="20">
        <f t="shared" si="0"/>
        <v>43377</v>
      </c>
      <c r="H2" s="20">
        <f t="shared" si="0"/>
        <v>43378</v>
      </c>
      <c r="I2" s="20">
        <f t="shared" si="0"/>
        <v>43379</v>
      </c>
      <c r="J2" s="20">
        <f t="shared" si="0"/>
        <v>43380</v>
      </c>
      <c r="K2" s="20">
        <f t="shared" si="0"/>
        <v>43381</v>
      </c>
      <c r="L2" s="20">
        <f t="shared" si="0"/>
        <v>43382</v>
      </c>
      <c r="M2" s="20">
        <f t="shared" si="0"/>
        <v>43383</v>
      </c>
      <c r="N2" s="20">
        <f t="shared" si="0"/>
        <v>43384</v>
      </c>
      <c r="O2" s="20">
        <f t="shared" si="0"/>
        <v>43385</v>
      </c>
      <c r="P2" s="20">
        <f t="shared" si="0"/>
        <v>43386</v>
      </c>
      <c r="Q2" s="20">
        <f t="shared" si="0"/>
        <v>43387</v>
      </c>
      <c r="R2" s="20">
        <f t="shared" si="0"/>
        <v>43388</v>
      </c>
      <c r="S2" s="20">
        <f t="shared" si="0"/>
        <v>43389</v>
      </c>
      <c r="T2" s="20">
        <f t="shared" si="0"/>
        <v>43390</v>
      </c>
      <c r="U2" s="20">
        <f t="shared" si="0"/>
        <v>43391</v>
      </c>
      <c r="V2" s="20">
        <f t="shared" si="0"/>
        <v>43392</v>
      </c>
      <c r="W2" s="20">
        <f t="shared" si="0"/>
        <v>43393</v>
      </c>
      <c r="X2" s="20">
        <f t="shared" si="0"/>
        <v>43394</v>
      </c>
      <c r="Y2" s="20">
        <f t="shared" si="0"/>
        <v>43395</v>
      </c>
      <c r="Z2" s="20">
        <f t="shared" si="0"/>
        <v>43396</v>
      </c>
      <c r="AA2" s="20">
        <f t="shared" si="0"/>
        <v>43397</v>
      </c>
      <c r="AB2" s="20">
        <f t="shared" si="0"/>
        <v>43398</v>
      </c>
      <c r="AC2" s="20">
        <f t="shared" si="0"/>
        <v>43399</v>
      </c>
      <c r="AD2" s="20">
        <f t="shared" si="0"/>
        <v>43400</v>
      </c>
      <c r="AE2" s="20">
        <f t="shared" si="0"/>
        <v>43401</v>
      </c>
      <c r="AF2" s="20">
        <f t="shared" si="0"/>
        <v>43402</v>
      </c>
      <c r="AG2" s="20">
        <f t="shared" si="0"/>
        <v>43403</v>
      </c>
      <c r="AH2" s="20">
        <f t="shared" si="0"/>
        <v>43404</v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EDATE(DATE(ref_annee,1,1),9)</f>
        <v>43374</v>
      </c>
      <c r="E3" s="21">
        <f>D3+1</f>
        <v>43375</v>
      </c>
      <c r="F3" s="21">
        <f t="shared" ref="F3:AD3" si="1">E3+1</f>
        <v>43376</v>
      </c>
      <c r="G3" s="21">
        <f t="shared" si="1"/>
        <v>43377</v>
      </c>
      <c r="H3" s="21">
        <f t="shared" si="1"/>
        <v>43378</v>
      </c>
      <c r="I3" s="21">
        <f t="shared" si="1"/>
        <v>43379</v>
      </c>
      <c r="J3" s="21">
        <f t="shared" si="1"/>
        <v>43380</v>
      </c>
      <c r="K3" s="21">
        <f t="shared" si="1"/>
        <v>43381</v>
      </c>
      <c r="L3" s="21">
        <f t="shared" si="1"/>
        <v>43382</v>
      </c>
      <c r="M3" s="21">
        <f t="shared" si="1"/>
        <v>43383</v>
      </c>
      <c r="N3" s="21">
        <f t="shared" si="1"/>
        <v>43384</v>
      </c>
      <c r="O3" s="21">
        <f t="shared" si="1"/>
        <v>43385</v>
      </c>
      <c r="P3" s="21">
        <f t="shared" si="1"/>
        <v>43386</v>
      </c>
      <c r="Q3" s="21">
        <f t="shared" si="1"/>
        <v>43387</v>
      </c>
      <c r="R3" s="21">
        <f>Q3+1</f>
        <v>43388</v>
      </c>
      <c r="S3" s="21">
        <f t="shared" si="1"/>
        <v>43389</v>
      </c>
      <c r="T3" s="21">
        <f t="shared" si="1"/>
        <v>43390</v>
      </c>
      <c r="U3" s="21">
        <f t="shared" si="1"/>
        <v>43391</v>
      </c>
      <c r="V3" s="21">
        <f t="shared" si="1"/>
        <v>43392</v>
      </c>
      <c r="W3" s="21">
        <f t="shared" si="1"/>
        <v>43393</v>
      </c>
      <c r="X3" s="21">
        <f t="shared" si="1"/>
        <v>43394</v>
      </c>
      <c r="Y3" s="21">
        <f t="shared" si="1"/>
        <v>43395</v>
      </c>
      <c r="Z3" s="21">
        <f t="shared" si="1"/>
        <v>43396</v>
      </c>
      <c r="AA3" s="21">
        <f t="shared" si="1"/>
        <v>43397</v>
      </c>
      <c r="AB3" s="21">
        <f t="shared" si="1"/>
        <v>43398</v>
      </c>
      <c r="AC3" s="21">
        <f>AB3+1</f>
        <v>43399</v>
      </c>
      <c r="AD3" s="21">
        <f t="shared" si="1"/>
        <v>43400</v>
      </c>
      <c r="AE3" s="21">
        <f>IF(AD3&lt;EOMONTH(AD3,0),AD3+1,"")</f>
        <v>43401</v>
      </c>
      <c r="AF3" s="21">
        <f t="shared" ref="AF3:AG3" si="2">IF(AE3&lt;EOMONTH(AE3,0),AE3+1,"")</f>
        <v>43402</v>
      </c>
      <c r="AG3" s="21">
        <f t="shared" si="2"/>
        <v>43403</v>
      </c>
      <c r="AH3" s="21">
        <f>IF(AG3&lt;EOMONTH(AG3,0),AG3+1,"")</f>
        <v>43404</v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53" priority="34">
      <formula>OR(WEEKDAY(D$3)=1,WEEKDAY(D$3)=7)</formula>
    </cfRule>
  </conditionalFormatting>
  <conditionalFormatting sqref="D4:AH9">
    <cfRule type="cellIs" dxfId="52" priority="11" operator="equal">
      <formula>"RTT"</formula>
    </cfRule>
    <cfRule type="cellIs" dxfId="51" priority="12" operator="equal">
      <formula>"CP"</formula>
    </cfRule>
    <cfRule type="cellIs" dxfId="50" priority="13" operator="equal">
      <formula>"AM"</formula>
    </cfRule>
    <cfRule type="cellIs" dxfId="49" priority="14" operator="equal">
      <formula>"RTT"</formula>
    </cfRule>
    <cfRule type="cellIs" dxfId="48" priority="15" operator="equal">
      <formula>"CP"</formula>
    </cfRule>
    <cfRule type="containsBlanks" dxfId="47" priority="16">
      <formula>LEN(TRIM(D4))=0</formula>
    </cfRule>
  </conditionalFormatting>
  <conditionalFormatting sqref="D4:D9">
    <cfRule type="expression" dxfId="46" priority="10">
      <formula>OR(WEEKDAY(D$3)=1,WEEKDAY(D$3)=7)</formula>
    </cfRule>
  </conditionalFormatting>
  <conditionalFormatting sqref="E4:AH9">
    <cfRule type="expression" dxfId="45" priority="9">
      <formula>OR(WEEKDAY(E$3)=1,WEEKDAY(E$3)=7)</formula>
    </cfRule>
  </conditionalFormatting>
  <conditionalFormatting sqref="E4:AH9">
    <cfRule type="expression" dxfId="44" priority="6">
      <formula>OR(WEEKDAY(E$3)=1,WEEKDAY(E$3)=7)</formula>
    </cfRule>
  </conditionalFormatting>
  <dataValidations count="1">
    <dataValidation type="list" allowBlank="1" showInputMessage="1" showErrorMessage="1" sqref="D4:AH9" xr:uid="{00000000-0002-0000-0C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FC60A81A-C2DF-4957-B5D6-BD90AA27603B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E58821D3-3C7B-4B10-B010-B870379E7F29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1125D2CD-1316-4CF7-9D8D-DD1E44164460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5D2BA305-612C-45EC-A294-91BCE3FE3A27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04C4660E-98EC-4338-AD6C-6AF3D831C342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295DBEC6-5409-42D7-BCB8-DF5916F1D775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6B048FAC-2829-4ECD-A5EF-27D448E69AE2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2D29D342-96F1-4ED6-BCDF-0BF54712D07B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tabColor theme="9" tint="-0.249977111117893"/>
  </sheetPr>
  <dimension ref="A1:AH9"/>
  <sheetViews>
    <sheetView workbookViewId="0">
      <selection activeCell="F3" sqref="F3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43405</v>
      </c>
      <c r="E2" s="20">
        <f t="shared" ref="E2:AH2" si="0">IF(E3&lt;&gt;"",E3,"")</f>
        <v>43406</v>
      </c>
      <c r="F2" s="20">
        <f t="shared" si="0"/>
        <v>43407</v>
      </c>
      <c r="G2" s="20">
        <f t="shared" si="0"/>
        <v>43408</v>
      </c>
      <c r="H2" s="20">
        <f t="shared" si="0"/>
        <v>43409</v>
      </c>
      <c r="I2" s="20">
        <f t="shared" si="0"/>
        <v>43410</v>
      </c>
      <c r="J2" s="20">
        <f t="shared" si="0"/>
        <v>43411</v>
      </c>
      <c r="K2" s="20">
        <f t="shared" si="0"/>
        <v>43412</v>
      </c>
      <c r="L2" s="20">
        <f t="shared" si="0"/>
        <v>43413</v>
      </c>
      <c r="M2" s="20">
        <f t="shared" si="0"/>
        <v>43414</v>
      </c>
      <c r="N2" s="20">
        <f t="shared" si="0"/>
        <v>43415</v>
      </c>
      <c r="O2" s="20">
        <f t="shared" si="0"/>
        <v>43416</v>
      </c>
      <c r="P2" s="20">
        <f t="shared" si="0"/>
        <v>43417</v>
      </c>
      <c r="Q2" s="20">
        <f t="shared" si="0"/>
        <v>43418</v>
      </c>
      <c r="R2" s="20">
        <f t="shared" si="0"/>
        <v>43419</v>
      </c>
      <c r="S2" s="20">
        <f t="shared" si="0"/>
        <v>43420</v>
      </c>
      <c r="T2" s="20">
        <f t="shared" si="0"/>
        <v>43421</v>
      </c>
      <c r="U2" s="20">
        <f t="shared" si="0"/>
        <v>43422</v>
      </c>
      <c r="V2" s="20">
        <f t="shared" si="0"/>
        <v>43423</v>
      </c>
      <c r="W2" s="20">
        <f t="shared" si="0"/>
        <v>43424</v>
      </c>
      <c r="X2" s="20">
        <f t="shared" si="0"/>
        <v>43425</v>
      </c>
      <c r="Y2" s="20">
        <f t="shared" si="0"/>
        <v>43426</v>
      </c>
      <c r="Z2" s="20">
        <f t="shared" si="0"/>
        <v>43427</v>
      </c>
      <c r="AA2" s="20">
        <f t="shared" si="0"/>
        <v>43428</v>
      </c>
      <c r="AB2" s="20">
        <f t="shared" si="0"/>
        <v>43429</v>
      </c>
      <c r="AC2" s="20">
        <f t="shared" si="0"/>
        <v>43430</v>
      </c>
      <c r="AD2" s="20">
        <f t="shared" si="0"/>
        <v>43431</v>
      </c>
      <c r="AE2" s="20">
        <f t="shared" si="0"/>
        <v>43432</v>
      </c>
      <c r="AF2" s="20">
        <f t="shared" si="0"/>
        <v>43433</v>
      </c>
      <c r="AG2" s="20">
        <f t="shared" si="0"/>
        <v>43434</v>
      </c>
      <c r="AH2" s="20" t="str">
        <f t="shared" si="0"/>
        <v/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EDATE(DATE(ref_annee,1,1),10)</f>
        <v>43405</v>
      </c>
      <c r="E3" s="21">
        <f>D3+1</f>
        <v>43406</v>
      </c>
      <c r="F3" s="21">
        <f t="shared" ref="F3:AD3" si="1">E3+1</f>
        <v>43407</v>
      </c>
      <c r="G3" s="21">
        <f t="shared" si="1"/>
        <v>43408</v>
      </c>
      <c r="H3" s="21">
        <f t="shared" si="1"/>
        <v>43409</v>
      </c>
      <c r="I3" s="21">
        <f t="shared" si="1"/>
        <v>43410</v>
      </c>
      <c r="J3" s="21">
        <f t="shared" si="1"/>
        <v>43411</v>
      </c>
      <c r="K3" s="21">
        <f t="shared" si="1"/>
        <v>43412</v>
      </c>
      <c r="L3" s="21">
        <f t="shared" si="1"/>
        <v>43413</v>
      </c>
      <c r="M3" s="21">
        <f t="shared" si="1"/>
        <v>43414</v>
      </c>
      <c r="N3" s="21">
        <f t="shared" si="1"/>
        <v>43415</v>
      </c>
      <c r="O3" s="21">
        <f t="shared" si="1"/>
        <v>43416</v>
      </c>
      <c r="P3" s="21">
        <f t="shared" si="1"/>
        <v>43417</v>
      </c>
      <c r="Q3" s="21">
        <f t="shared" si="1"/>
        <v>43418</v>
      </c>
      <c r="R3" s="21">
        <f>Q3+1</f>
        <v>43419</v>
      </c>
      <c r="S3" s="21">
        <f t="shared" si="1"/>
        <v>43420</v>
      </c>
      <c r="T3" s="21">
        <f t="shared" si="1"/>
        <v>43421</v>
      </c>
      <c r="U3" s="21">
        <f t="shared" si="1"/>
        <v>43422</v>
      </c>
      <c r="V3" s="21">
        <f t="shared" si="1"/>
        <v>43423</v>
      </c>
      <c r="W3" s="21">
        <f t="shared" si="1"/>
        <v>43424</v>
      </c>
      <c r="X3" s="21">
        <f t="shared" si="1"/>
        <v>43425</v>
      </c>
      <c r="Y3" s="21">
        <f t="shared" si="1"/>
        <v>43426</v>
      </c>
      <c r="Z3" s="21">
        <f t="shared" si="1"/>
        <v>43427</v>
      </c>
      <c r="AA3" s="21">
        <f t="shared" si="1"/>
        <v>43428</v>
      </c>
      <c r="AB3" s="21">
        <f t="shared" si="1"/>
        <v>43429</v>
      </c>
      <c r="AC3" s="21">
        <f>AB3+1</f>
        <v>43430</v>
      </c>
      <c r="AD3" s="21">
        <f t="shared" si="1"/>
        <v>43431</v>
      </c>
      <c r="AE3" s="21">
        <f>IF(AD3&lt;EOMONTH(AD3,0),AD3+1,"")</f>
        <v>43432</v>
      </c>
      <c r="AF3" s="21">
        <f t="shared" ref="AF3:AG3" si="2">IF(AE3&lt;EOMONTH(AE3,0),AE3+1,"")</f>
        <v>43433</v>
      </c>
      <c r="AG3" s="21">
        <f t="shared" si="2"/>
        <v>43434</v>
      </c>
      <c r="AH3" s="21" t="str">
        <f>IF(AG3&lt;EOMONTH(AG3,0),AG3+1,"")</f>
        <v/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35" priority="34">
      <formula>OR(WEEKDAY(D$3)=1,WEEKDAY(D$3)=7)</formula>
    </cfRule>
  </conditionalFormatting>
  <conditionalFormatting sqref="D4:AH9">
    <cfRule type="cellIs" dxfId="34" priority="11" operator="equal">
      <formula>"RTT"</formula>
    </cfRule>
    <cfRule type="cellIs" dxfId="33" priority="12" operator="equal">
      <formula>"CP"</formula>
    </cfRule>
    <cfRule type="cellIs" dxfId="32" priority="13" operator="equal">
      <formula>"AM"</formula>
    </cfRule>
    <cfRule type="cellIs" dxfId="31" priority="14" operator="equal">
      <formula>"RTT"</formula>
    </cfRule>
    <cfRule type="cellIs" dxfId="30" priority="15" operator="equal">
      <formula>"CP"</formula>
    </cfRule>
    <cfRule type="containsBlanks" dxfId="29" priority="16">
      <formula>LEN(TRIM(D4))=0</formula>
    </cfRule>
  </conditionalFormatting>
  <conditionalFormatting sqref="D4:D9">
    <cfRule type="expression" dxfId="28" priority="10">
      <formula>OR(WEEKDAY(D$3)=1,WEEKDAY(D$3)=7)</formula>
    </cfRule>
  </conditionalFormatting>
  <conditionalFormatting sqref="E4:AH9">
    <cfRule type="expression" dxfId="27" priority="9">
      <formula>OR(WEEKDAY(E$3)=1,WEEKDAY(E$3)=7)</formula>
    </cfRule>
  </conditionalFormatting>
  <conditionalFormatting sqref="E4:AH9">
    <cfRule type="expression" dxfId="26" priority="6">
      <formula>OR(WEEKDAY(E$3)=1,WEEKDAY(E$3)=7)</formula>
    </cfRule>
  </conditionalFormatting>
  <dataValidations count="1">
    <dataValidation type="list" allowBlank="1" showInputMessage="1" showErrorMessage="1" sqref="D4:AH9" xr:uid="{00000000-0002-0000-0D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2A8193CF-C823-4A0D-A1B5-E0AB01762E02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13325274-C06F-499C-93DC-97588F7F2EEB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9FCD8F8C-E16C-4254-9A90-7F8E5FD6EA18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52F67D04-E245-434E-8FE0-FD014D89245E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9C4287B9-6488-4EB8-AE46-CDC18C7515AA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6C7FAE29-1769-44D9-9DDC-08CE3C456D89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8101078B-C43C-40A7-B9CD-678E6C823633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78CD9820-0BD6-42CF-9671-60CA0C82506F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tabColor theme="9" tint="-0.499984740745262"/>
  </sheetPr>
  <dimension ref="A1:AH9"/>
  <sheetViews>
    <sheetView workbookViewId="0">
      <selection activeCell="AG16" sqref="AG16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43435</v>
      </c>
      <c r="E2" s="20">
        <f t="shared" ref="E2:AH2" si="0">IF(E3&lt;&gt;"",E3,"")</f>
        <v>43436</v>
      </c>
      <c r="F2" s="20">
        <f t="shared" si="0"/>
        <v>43437</v>
      </c>
      <c r="G2" s="20">
        <f t="shared" si="0"/>
        <v>43438</v>
      </c>
      <c r="H2" s="20">
        <f t="shared" si="0"/>
        <v>43439</v>
      </c>
      <c r="I2" s="20">
        <f t="shared" si="0"/>
        <v>43440</v>
      </c>
      <c r="J2" s="20">
        <f t="shared" si="0"/>
        <v>43441</v>
      </c>
      <c r="K2" s="20">
        <f t="shared" si="0"/>
        <v>43442</v>
      </c>
      <c r="L2" s="20">
        <f t="shared" si="0"/>
        <v>43443</v>
      </c>
      <c r="M2" s="20">
        <f t="shared" si="0"/>
        <v>43444</v>
      </c>
      <c r="N2" s="20">
        <f t="shared" si="0"/>
        <v>43445</v>
      </c>
      <c r="O2" s="20">
        <f t="shared" si="0"/>
        <v>43446</v>
      </c>
      <c r="P2" s="20">
        <f t="shared" si="0"/>
        <v>43447</v>
      </c>
      <c r="Q2" s="20">
        <f t="shared" si="0"/>
        <v>43448</v>
      </c>
      <c r="R2" s="20">
        <f t="shared" si="0"/>
        <v>43449</v>
      </c>
      <c r="S2" s="20">
        <f t="shared" si="0"/>
        <v>43450</v>
      </c>
      <c r="T2" s="20">
        <f t="shared" si="0"/>
        <v>43451</v>
      </c>
      <c r="U2" s="20">
        <f t="shared" si="0"/>
        <v>43452</v>
      </c>
      <c r="V2" s="20">
        <f t="shared" si="0"/>
        <v>43453</v>
      </c>
      <c r="W2" s="20">
        <f t="shared" si="0"/>
        <v>43454</v>
      </c>
      <c r="X2" s="20">
        <f t="shared" si="0"/>
        <v>43455</v>
      </c>
      <c r="Y2" s="20">
        <f t="shared" si="0"/>
        <v>43456</v>
      </c>
      <c r="Z2" s="20">
        <f t="shared" si="0"/>
        <v>43457</v>
      </c>
      <c r="AA2" s="20">
        <f t="shared" si="0"/>
        <v>43458</v>
      </c>
      <c r="AB2" s="20">
        <f t="shared" si="0"/>
        <v>43459</v>
      </c>
      <c r="AC2" s="20">
        <f t="shared" si="0"/>
        <v>43460</v>
      </c>
      <c r="AD2" s="20">
        <f t="shared" si="0"/>
        <v>43461</v>
      </c>
      <c r="AE2" s="20">
        <f t="shared" si="0"/>
        <v>43462</v>
      </c>
      <c r="AF2" s="20">
        <f t="shared" si="0"/>
        <v>43463</v>
      </c>
      <c r="AG2" s="20">
        <f t="shared" si="0"/>
        <v>43464</v>
      </c>
      <c r="AH2" s="20">
        <f t="shared" si="0"/>
        <v>43465</v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EDATE(DATE(ref_annee,1,1),11)</f>
        <v>43435</v>
      </c>
      <c r="E3" s="21">
        <f>D3+1</f>
        <v>43436</v>
      </c>
      <c r="F3" s="21">
        <f t="shared" ref="F3:AD3" si="1">E3+1</f>
        <v>43437</v>
      </c>
      <c r="G3" s="21">
        <f t="shared" si="1"/>
        <v>43438</v>
      </c>
      <c r="H3" s="21">
        <f t="shared" si="1"/>
        <v>43439</v>
      </c>
      <c r="I3" s="21">
        <f t="shared" si="1"/>
        <v>43440</v>
      </c>
      <c r="J3" s="21">
        <f t="shared" si="1"/>
        <v>43441</v>
      </c>
      <c r="K3" s="21">
        <f t="shared" si="1"/>
        <v>43442</v>
      </c>
      <c r="L3" s="21">
        <f t="shared" si="1"/>
        <v>43443</v>
      </c>
      <c r="M3" s="21">
        <f t="shared" si="1"/>
        <v>43444</v>
      </c>
      <c r="N3" s="21">
        <f t="shared" si="1"/>
        <v>43445</v>
      </c>
      <c r="O3" s="21">
        <f t="shared" si="1"/>
        <v>43446</v>
      </c>
      <c r="P3" s="21">
        <f t="shared" si="1"/>
        <v>43447</v>
      </c>
      <c r="Q3" s="21">
        <f t="shared" si="1"/>
        <v>43448</v>
      </c>
      <c r="R3" s="21">
        <f>Q3+1</f>
        <v>43449</v>
      </c>
      <c r="S3" s="21">
        <f t="shared" si="1"/>
        <v>43450</v>
      </c>
      <c r="T3" s="21">
        <f t="shared" si="1"/>
        <v>43451</v>
      </c>
      <c r="U3" s="21">
        <f t="shared" si="1"/>
        <v>43452</v>
      </c>
      <c r="V3" s="21">
        <f t="shared" si="1"/>
        <v>43453</v>
      </c>
      <c r="W3" s="21">
        <f t="shared" si="1"/>
        <v>43454</v>
      </c>
      <c r="X3" s="21">
        <f t="shared" si="1"/>
        <v>43455</v>
      </c>
      <c r="Y3" s="21">
        <f t="shared" si="1"/>
        <v>43456</v>
      </c>
      <c r="Z3" s="21">
        <f t="shared" si="1"/>
        <v>43457</v>
      </c>
      <c r="AA3" s="21">
        <f t="shared" si="1"/>
        <v>43458</v>
      </c>
      <c r="AB3" s="21">
        <f t="shared" si="1"/>
        <v>43459</v>
      </c>
      <c r="AC3" s="21">
        <f>AB3+1</f>
        <v>43460</v>
      </c>
      <c r="AD3" s="21">
        <f t="shared" si="1"/>
        <v>43461</v>
      </c>
      <c r="AE3" s="21">
        <f>IF(AD3&lt;EOMONTH(AD3,0),AD3+1,"")</f>
        <v>43462</v>
      </c>
      <c r="AF3" s="21">
        <f t="shared" ref="AF3:AG3" si="2">IF(AE3&lt;EOMONTH(AE3,0),AE3+1,"")</f>
        <v>43463</v>
      </c>
      <c r="AG3" s="21">
        <f t="shared" si="2"/>
        <v>43464</v>
      </c>
      <c r="AH3" s="21">
        <f>IF(AG3&lt;EOMONTH(AG3,0),AG3+1,"")</f>
        <v>43465</v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7" priority="34">
      <formula>OR(WEEKDAY(D$3)=1,WEEKDAY(D$3)=7)</formula>
    </cfRule>
  </conditionalFormatting>
  <conditionalFormatting sqref="D4:AH9">
    <cfRule type="cellIs" dxfId="16" priority="11" operator="equal">
      <formula>"RTT"</formula>
    </cfRule>
    <cfRule type="cellIs" dxfId="15" priority="12" operator="equal">
      <formula>"CP"</formula>
    </cfRule>
    <cfRule type="cellIs" dxfId="14" priority="13" operator="equal">
      <formula>"AM"</formula>
    </cfRule>
    <cfRule type="cellIs" dxfId="13" priority="14" operator="equal">
      <formula>"RTT"</formula>
    </cfRule>
    <cfRule type="cellIs" dxfId="12" priority="15" operator="equal">
      <formula>"CP"</formula>
    </cfRule>
    <cfRule type="containsBlanks" dxfId="11" priority="16">
      <formula>LEN(TRIM(D4))=0</formula>
    </cfRule>
  </conditionalFormatting>
  <conditionalFormatting sqref="D4:D9">
    <cfRule type="expression" dxfId="10" priority="10">
      <formula>OR(WEEKDAY(D$3)=1,WEEKDAY(D$3)=7)</formula>
    </cfRule>
  </conditionalFormatting>
  <conditionalFormatting sqref="E4:AH9">
    <cfRule type="expression" dxfId="9" priority="9">
      <formula>OR(WEEKDAY(E$3)=1,WEEKDAY(E$3)=7)</formula>
    </cfRule>
  </conditionalFormatting>
  <conditionalFormatting sqref="E4:AH9">
    <cfRule type="expression" dxfId="8" priority="6">
      <formula>OR(WEEKDAY(E$3)=1,WEEKDAY(E$3)=7)</formula>
    </cfRule>
  </conditionalFormatting>
  <dataValidations count="1">
    <dataValidation type="list" allowBlank="1" showInputMessage="1" showErrorMessage="1" sqref="D4:AH9" xr:uid="{00000000-0002-0000-0E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6FD0B5C3-A54C-4BF7-9B05-74DB2B0ABAFE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EFDD9EB6-DE4B-4FEA-A84B-3B1696ED5F45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AED268EF-980D-42F9-81ED-7F9F5788B02D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C7B4E414-3D37-4384-BDE8-9D26993321D2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8E66FB2B-7BBC-473B-9B96-05CB7B9DB5DE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BCAFE0CC-EF6D-4500-97DA-3C30A40B6ACD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0823A9F6-0D4A-4EDB-AF16-A4AE595C2474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89E8DBD2-AF44-49BA-9A9D-4A7A65382CFF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tabColor rgb="FF0000FF"/>
  </sheetPr>
  <dimension ref="A6:AI16"/>
  <sheetViews>
    <sheetView workbookViewId="0">
      <selection activeCell="E23" sqref="E23"/>
    </sheetView>
  </sheetViews>
  <sheetFormatPr baseColWidth="10" defaultColWidth="11.44140625" defaultRowHeight="13.2" x14ac:dyDescent="0.25"/>
  <cols>
    <col min="1" max="16384" width="11.44140625" style="1"/>
  </cols>
  <sheetData>
    <row r="6" spans="1:35" x14ac:dyDescent="0.25">
      <c r="A6" s="4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47" t="s">
        <v>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x14ac:dyDescent="0.25">
      <c r="A8" s="2" t="s">
        <v>46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25">
      <c r="A9" s="47" t="s">
        <v>40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5" customHeight="1" x14ac:dyDescent="0.25">
      <c r="A10" s="48" t="s">
        <v>45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1:35" x14ac:dyDescent="0.25">
      <c r="A11" s="47" t="s">
        <v>41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5">
      <c r="A12" s="50" t="s">
        <v>48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25">
      <c r="A13" s="47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25">
      <c r="A14" s="1" t="s">
        <v>49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5">
      <c r="A15" s="47" t="s">
        <v>44</v>
      </c>
    </row>
    <row r="16" spans="1:35" x14ac:dyDescent="0.25">
      <c r="A16" s="2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FF00"/>
  </sheetPr>
  <dimension ref="A1:K15"/>
  <sheetViews>
    <sheetView workbookViewId="0">
      <selection activeCell="G10" sqref="G10"/>
    </sheetView>
  </sheetViews>
  <sheetFormatPr baseColWidth="10" defaultColWidth="11.44140625" defaultRowHeight="13.2" x14ac:dyDescent="0.3"/>
  <cols>
    <col min="1" max="1" width="10" style="2" bestFit="1" customWidth="1"/>
    <col min="2" max="2" width="14" style="2" bestFit="1" customWidth="1"/>
    <col min="3" max="9" width="11.44140625" style="2"/>
    <col min="10" max="10" width="63.44140625" style="2" hidden="1" customWidth="1"/>
    <col min="11" max="11" width="11.44140625" style="2" hidden="1" customWidth="1"/>
    <col min="12" max="16384" width="11.44140625" style="2"/>
  </cols>
  <sheetData>
    <row r="1" spans="1:11" x14ac:dyDescent="0.3">
      <c r="A1" s="44" t="s">
        <v>34</v>
      </c>
      <c r="B1" s="44" t="s">
        <v>7</v>
      </c>
    </row>
    <row r="2" spans="1:11" x14ac:dyDescent="0.3">
      <c r="A2" s="39" t="s">
        <v>59</v>
      </c>
      <c r="B2" s="39" t="s">
        <v>57</v>
      </c>
      <c r="E2" s="40" t="s">
        <v>6</v>
      </c>
      <c r="F2" s="36">
        <v>2018</v>
      </c>
      <c r="J2" s="41" t="s">
        <v>21</v>
      </c>
      <c r="K2" s="5" t="s">
        <v>31</v>
      </c>
    </row>
    <row r="3" spans="1:11" x14ac:dyDescent="0.3">
      <c r="A3" s="39" t="s">
        <v>8</v>
      </c>
      <c r="B3" s="39" t="s">
        <v>8</v>
      </c>
      <c r="J3" s="2" t="s">
        <v>30</v>
      </c>
      <c r="K3" s="42">
        <f>DATE(ref_annee,1,1)</f>
        <v>43101</v>
      </c>
    </row>
    <row r="4" spans="1:11" x14ac:dyDescent="0.3">
      <c r="A4" s="39" t="s">
        <v>60</v>
      </c>
      <c r="B4" s="39" t="s">
        <v>9</v>
      </c>
      <c r="J4" s="2" t="s">
        <v>18</v>
      </c>
      <c r="K4" s="42">
        <f>DATE(ref_annee,5,1)</f>
        <v>43221</v>
      </c>
    </row>
    <row r="5" spans="1:11" x14ac:dyDescent="0.3">
      <c r="J5" s="2" t="s">
        <v>22</v>
      </c>
      <c r="K5" s="42">
        <f>DATE(ref_annee,5,8)</f>
        <v>43228</v>
      </c>
    </row>
    <row r="6" spans="1:11" x14ac:dyDescent="0.3">
      <c r="J6" s="2" t="s">
        <v>23</v>
      </c>
      <c r="K6" s="42">
        <f>DATE(ref_annee,7,14)</f>
        <v>43295</v>
      </c>
    </row>
    <row r="7" spans="1:11" x14ac:dyDescent="0.3">
      <c r="J7" s="2" t="s">
        <v>29</v>
      </c>
      <c r="K7" s="42">
        <f>DATE(ref_annee,11,11)</f>
        <v>43415</v>
      </c>
    </row>
    <row r="8" spans="1:11" x14ac:dyDescent="0.3">
      <c r="J8" s="41" t="s">
        <v>24</v>
      </c>
      <c r="K8" s="9"/>
    </row>
    <row r="9" spans="1:11" x14ac:dyDescent="0.3">
      <c r="J9" s="2" t="s">
        <v>32</v>
      </c>
      <c r="K9" s="43">
        <f>ROUND(DATE(ref_annee,4,1)/7+MOD(19*MOD(ref_annee,19)-7,30)*14%,0)*7-6</f>
        <v>43191</v>
      </c>
    </row>
    <row r="10" spans="1:11" x14ac:dyDescent="0.3">
      <c r="J10" s="2" t="s">
        <v>25</v>
      </c>
      <c r="K10" s="42">
        <f>K9+1</f>
        <v>43192</v>
      </c>
    </row>
    <row r="11" spans="1:11" x14ac:dyDescent="0.3">
      <c r="J11" s="2" t="s">
        <v>26</v>
      </c>
      <c r="K11" s="42">
        <f>K9+39</f>
        <v>43230</v>
      </c>
    </row>
    <row r="12" spans="1:11" x14ac:dyDescent="0.3">
      <c r="J12" s="2" t="s">
        <v>27</v>
      </c>
      <c r="K12" s="42">
        <f>K9+50</f>
        <v>43241</v>
      </c>
    </row>
    <row r="13" spans="1:11" x14ac:dyDescent="0.3">
      <c r="J13" s="2" t="s">
        <v>28</v>
      </c>
      <c r="K13" s="42">
        <f>DATE(ref_annee,8,15)</f>
        <v>43327</v>
      </c>
    </row>
    <row r="14" spans="1:11" x14ac:dyDescent="0.3">
      <c r="J14" s="2" t="s">
        <v>19</v>
      </c>
      <c r="K14" s="42">
        <f>DATE(ref_annee,11,1)</f>
        <v>43405</v>
      </c>
    </row>
    <row r="15" spans="1:11" x14ac:dyDescent="0.3">
      <c r="J15" s="2" t="s">
        <v>20</v>
      </c>
      <c r="K15" s="42">
        <f>DATE(ref_annee,12,25)</f>
        <v>43459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C00000"/>
  </sheetPr>
  <dimension ref="A1:M7"/>
  <sheetViews>
    <sheetView workbookViewId="0">
      <selection activeCell="A2" sqref="A2"/>
    </sheetView>
  </sheetViews>
  <sheetFormatPr baseColWidth="10" defaultColWidth="11.44140625" defaultRowHeight="13.2" x14ac:dyDescent="0.3"/>
  <cols>
    <col min="1" max="1" width="10" style="2" bestFit="1" customWidth="1"/>
    <col min="2" max="2" width="19.33203125" style="2" customWidth="1"/>
    <col min="3" max="3" width="20.33203125" style="2" customWidth="1"/>
    <col min="4" max="4" width="9" style="3" bestFit="1" customWidth="1"/>
    <col min="5" max="6" width="8" style="3" bestFit="1" customWidth="1"/>
    <col min="7" max="7" width="26.88671875" style="2" bestFit="1" customWidth="1"/>
    <col min="8" max="9" width="0" style="2" hidden="1" customWidth="1"/>
    <col min="10" max="10" width="8" style="2" hidden="1" customWidth="1"/>
    <col min="11" max="11" width="11" style="2" hidden="1" customWidth="1"/>
    <col min="12" max="12" width="12" style="2" hidden="1" customWidth="1"/>
    <col min="13" max="13" width="11" style="2" hidden="1" customWidth="1"/>
    <col min="14" max="375" width="4.33203125" style="2" customWidth="1"/>
    <col min="376" max="16384" width="11.44140625" style="2"/>
  </cols>
  <sheetData>
    <row r="1" spans="1:13" x14ac:dyDescent="0.3">
      <c r="A1" s="51" t="s">
        <v>10</v>
      </c>
      <c r="B1" s="52" t="s">
        <v>11</v>
      </c>
      <c r="C1" s="52" t="s">
        <v>12</v>
      </c>
      <c r="D1" s="52" t="s">
        <v>61</v>
      </c>
      <c r="E1" s="52" t="s">
        <v>13</v>
      </c>
      <c r="F1" s="52" t="s">
        <v>62</v>
      </c>
      <c r="G1" s="52" t="s">
        <v>33</v>
      </c>
      <c r="H1" s="53" t="s">
        <v>50</v>
      </c>
      <c r="I1" s="53" t="s">
        <v>14</v>
      </c>
      <c r="J1" s="53" t="s">
        <v>51</v>
      </c>
      <c r="K1" s="54" t="s">
        <v>52</v>
      </c>
      <c r="L1" s="54" t="s">
        <v>53</v>
      </c>
      <c r="M1" s="55" t="s">
        <v>54</v>
      </c>
    </row>
    <row r="2" spans="1:13" ht="14.4" x14ac:dyDescent="0.3">
      <c r="A2" s="56" t="s">
        <v>64</v>
      </c>
      <c r="B2" s="57" t="s">
        <v>65</v>
      </c>
      <c r="C2" s="57" t="s">
        <v>66</v>
      </c>
      <c r="D2" s="58">
        <v>25</v>
      </c>
      <c r="E2" s="58">
        <v>5</v>
      </c>
      <c r="F2" s="58">
        <v>3</v>
      </c>
      <c r="G2" s="59" t="s">
        <v>67</v>
      </c>
      <c r="H2" s="60"/>
      <c r="I2" s="60"/>
      <c r="J2" s="60"/>
      <c r="K2" s="61"/>
      <c r="L2" s="61"/>
      <c r="M2" s="62"/>
    </row>
    <row r="3" spans="1:13" ht="14.4" x14ac:dyDescent="0.3">
      <c r="A3" s="56"/>
      <c r="B3" s="57"/>
      <c r="C3" s="57"/>
      <c r="D3" s="58"/>
      <c r="E3" s="58"/>
      <c r="F3" s="58"/>
      <c r="G3" s="59"/>
      <c r="H3" s="60">
        <f>COUNTIF(Janvier!D5:AH5,Config!$A$2)+COUNTIF(Février!D5:AH5,Config!$A$2)+COUNTIF(Mars!D5:AH5,Config!$A$2)+COUNTIF(Avril!D5:AH5,Config!$A$2)+COUNTIF(Mai!D5:AH5,Config!$A$2)+COUNTIF(Juin!D5:AH5,Config!$A$2)+COUNTIF(Juillet!D5:AH5,Config!$A$2)+COUNTIF(Août!D5:AH5,Config!$A$2)+COUNTIF(Septembre!D5:AH5,Config!$A$2)+COUNTIF(Octobre!D5:AH5,Config!$A$2)+COUNTIF(Novembre!D5:AH5,Config!$A$2)+COUNTIF(Décembre!D5:AH5,Config!$A$2)</f>
        <v>0</v>
      </c>
      <c r="I3" s="60">
        <f>COUNTIF(Janvier!E5:AI5,Config!$A$3)+COUNTIF(Février!E5:AI5,Config!$A$3)+COUNTIF(Mars!E5:AI5,Config!$A$3)+COUNTIF(Avril!E5:AI5,Config!$A$3)+COUNTIF(Mai!E5:AI5,Config!$A$3)+COUNTIF(Juin!E5:AI5,Config!$A$3)+COUNTIF(Juillet!E5:AI5,Config!$A$3)+COUNTIF(Août!E5:AI5,Config!$A$3)+COUNTIF(Septembre!E5:AI5,Config!$A$3)+COUNTIF(Octobre!E5:AI5,Config!$A$3)+COUNTIF(Novembre!E5:AI5,Config!$A$3)+COUNTIF(Décembre!E5:AI5,Config!$A$3)</f>
        <v>0</v>
      </c>
      <c r="J3" s="60">
        <f>COUNTIF(Janvier!F5:AJ5,Config!$A$4)+COUNTIF(Février!F5:AJ5,Config!$A$4)+COUNTIF(Mars!F5:AJ5,Config!$A$4)+COUNTIF(Avril!F5:AJ5,Config!$A$4)+COUNTIF(Mai!F5:AJ5,Config!$A$4)+COUNTIF(Juin!F5:AJ5,Config!$A$4)+COUNTIF(Juillet!F5:AJ5,Config!$A$4)+COUNTIF(Août!F5:AJ5,Config!$A$4)+COUNTIF(Septembre!F5:AJ5,Config!$A$4)+COUNTIF(Octobre!F5:AJ5,Config!$A$4)+COUNTIF(Novembre!F5:AJ5,Config!$A$4)+COUNTIF(Décembre!F5:AJ5,Config!$A$4)</f>
        <v>0</v>
      </c>
      <c r="K3" s="61">
        <f>Tableau3[[#This Row],[VAC_Acc]]-Tableau3[[#This Row],[CP_Pris]]</f>
        <v>0</v>
      </c>
      <c r="L3" s="61">
        <f>Tableau3[[#This Row],[RTT_Acc]]-Tableau3[[#This Row],[RTT_Pris]]</f>
        <v>0</v>
      </c>
      <c r="M3" s="62">
        <f>Tableau3[[#This Row],[ARM_Acc]]-Tableau3[[#This Row],[AM_Pris]]</f>
        <v>0</v>
      </c>
    </row>
    <row r="4" spans="1:13" ht="14.4" x14ac:dyDescent="0.3">
      <c r="A4" s="56"/>
      <c r="B4" s="57"/>
      <c r="C4" s="57"/>
      <c r="D4" s="58"/>
      <c r="E4" s="58"/>
      <c r="F4" s="58"/>
      <c r="G4" s="59"/>
      <c r="H4" s="60">
        <f>COUNTIF(Janvier!D6:AH6,Config!$A$2)+COUNTIF(Février!D6:AH6,Config!$A$2)+COUNTIF(Mars!D6:AH6,Config!$A$2)+COUNTIF(Avril!D6:AH6,Config!$A$2)+COUNTIF(Mai!D6:AH6,Config!$A$2)+COUNTIF(Juin!D6:AH6,Config!$A$2)+COUNTIF(Juillet!D6:AH6,Config!$A$2)+COUNTIF(Août!D6:AH6,Config!$A$2)+COUNTIF(Septembre!D6:AH6,Config!$A$2)+COUNTIF(Octobre!D6:AH6,Config!$A$2)+COUNTIF(Novembre!D6:AH6,Config!$A$2)+COUNTIF(Décembre!D6:AH6,Config!$A$2)</f>
        <v>0</v>
      </c>
      <c r="I4" s="60">
        <f>COUNTIF(Janvier!E6:AI6,Config!$A$3)+COUNTIF(Février!E6:AI6,Config!$A$3)+COUNTIF(Mars!E6:AI6,Config!$A$3)+COUNTIF(Avril!E6:AI6,Config!$A$3)+COUNTIF(Mai!E6:AI6,Config!$A$3)+COUNTIF(Juin!E6:AI6,Config!$A$3)+COUNTIF(Juillet!E6:AI6,Config!$A$3)+COUNTIF(Août!E6:AI6,Config!$A$3)+COUNTIF(Septembre!E6:AI6,Config!$A$3)+COUNTIF(Octobre!E6:AI6,Config!$A$3)+COUNTIF(Novembre!E6:AI6,Config!$A$3)+COUNTIF(Décembre!E6:AI6,Config!$A$3)</f>
        <v>0</v>
      </c>
      <c r="J4" s="60">
        <f>COUNTIF(Janvier!F6:AJ6,Config!$A$4)+COUNTIF(Février!F6:AJ6,Config!$A$4)+COUNTIF(Mars!F6:AJ6,Config!$A$4)+COUNTIF(Avril!F6:AJ6,Config!$A$4)+COUNTIF(Mai!F6:AJ6,Config!$A$4)+COUNTIF(Juin!F6:AJ6,Config!$A$4)+COUNTIF(Juillet!F6:AJ6,Config!$A$4)+COUNTIF(Août!F6:AJ6,Config!$A$4)+COUNTIF(Septembre!F6:AJ6,Config!$A$4)+COUNTIF(Octobre!F6:AJ6,Config!$A$4)+COUNTIF(Novembre!F6:AJ6,Config!$A$4)+COUNTIF(Décembre!F6:AJ6,Config!$A$4)</f>
        <v>0</v>
      </c>
      <c r="K4" s="61">
        <f>Tableau3[[#This Row],[VAC_Acc]]-Tableau3[[#This Row],[CP_Pris]]</f>
        <v>0</v>
      </c>
      <c r="L4" s="61">
        <f>Tableau3[[#This Row],[RTT_Acc]]-Tableau3[[#This Row],[RTT_Pris]]</f>
        <v>0</v>
      </c>
      <c r="M4" s="62">
        <f>Tableau3[[#This Row],[ARM_Acc]]-Tableau3[[#This Row],[AM_Pris]]</f>
        <v>0</v>
      </c>
    </row>
    <row r="5" spans="1:13" ht="14.4" x14ac:dyDescent="0.3">
      <c r="A5" s="56"/>
      <c r="B5" s="57"/>
      <c r="C5" s="57"/>
      <c r="D5" s="58"/>
      <c r="E5" s="58"/>
      <c r="F5" s="58"/>
      <c r="G5" s="59"/>
      <c r="H5" s="60">
        <f>COUNTIF(Janvier!D7:AH7,Config!$A$2)+COUNTIF(Février!D7:AH7,Config!$A$2)+COUNTIF(Mars!D7:AH7,Config!$A$2)+COUNTIF(Avril!D7:AH7,Config!$A$2)+COUNTIF(Mai!D7:AH7,Config!$A$2)+COUNTIF(Juin!D7:AH7,Config!$A$2)+COUNTIF(Juillet!D7:AH7,Config!$A$2)+COUNTIF(Août!D7:AH7,Config!$A$2)+COUNTIF(Septembre!D7:AH7,Config!$A$2)+COUNTIF(Octobre!D7:AH7,Config!$A$2)+COUNTIF(Novembre!D7:AH7,Config!$A$2)+COUNTIF(Décembre!D7:AH7,Config!$A$2)</f>
        <v>0</v>
      </c>
      <c r="I5" s="60">
        <f>COUNTIF(Janvier!E7:AI7,Config!$A$3)+COUNTIF(Février!E7:AI7,Config!$A$3)+COUNTIF(Mars!E7:AI7,Config!$A$3)+COUNTIF(Avril!E7:AI7,Config!$A$3)+COUNTIF(Mai!E7:AI7,Config!$A$3)+COUNTIF(Juin!E7:AI7,Config!$A$3)+COUNTIF(Juillet!E7:AI7,Config!$A$3)+COUNTIF(Août!E7:AI7,Config!$A$3)+COUNTIF(Septembre!E7:AI7,Config!$A$3)+COUNTIF(Octobre!E7:AI7,Config!$A$3)+COUNTIF(Novembre!E7:AI7,Config!$A$3)+COUNTIF(Décembre!E7:AI7,Config!$A$3)</f>
        <v>0</v>
      </c>
      <c r="J5" s="60">
        <f>COUNTIF(Janvier!F7:AJ7,Config!$A$4)+COUNTIF(Février!F7:AJ7,Config!$A$4)+COUNTIF(Mars!F7:AJ7,Config!$A$4)+COUNTIF(Avril!F7:AJ7,Config!$A$4)+COUNTIF(Mai!F7:AJ7,Config!$A$4)+COUNTIF(Juin!F7:AJ7,Config!$A$4)+COUNTIF(Juillet!F7:AJ7,Config!$A$4)+COUNTIF(Août!F7:AJ7,Config!$A$4)+COUNTIF(Septembre!F7:AJ7,Config!$A$4)+COUNTIF(Octobre!F7:AJ7,Config!$A$4)+COUNTIF(Novembre!F7:AJ7,Config!$A$4)+COUNTIF(Décembre!F7:AJ7,Config!$A$4)</f>
        <v>0</v>
      </c>
      <c r="K5" s="61">
        <f>Tableau3[[#This Row],[VAC_Acc]]-Tableau3[[#This Row],[CP_Pris]]</f>
        <v>0</v>
      </c>
      <c r="L5" s="61">
        <f>Tableau3[[#This Row],[RTT_Acc]]-Tableau3[[#This Row],[RTT_Pris]]</f>
        <v>0</v>
      </c>
      <c r="M5" s="62">
        <f>Tableau3[[#This Row],[ARM_Acc]]-Tableau3[[#This Row],[AM_Pris]]</f>
        <v>0</v>
      </c>
    </row>
    <row r="6" spans="1:13" ht="14.4" x14ac:dyDescent="0.3">
      <c r="A6" s="56"/>
      <c r="B6" s="57"/>
      <c r="C6" s="57"/>
      <c r="D6" s="58"/>
      <c r="E6" s="58"/>
      <c r="F6" s="58"/>
      <c r="G6" s="59"/>
      <c r="H6" s="60">
        <f>COUNTIF(Janvier!D8:AH8,Config!$A$2)+COUNTIF(Février!D8:AH8,Config!$A$2)+COUNTIF(Mars!D8:AH8,Config!$A$2)+COUNTIF(Avril!D8:AH8,Config!$A$2)+COUNTIF(Mai!D8:AH8,Config!$A$2)+COUNTIF(Juin!D8:AH8,Config!$A$2)+COUNTIF(Juillet!D8:AH8,Config!$A$2)+COUNTIF(Août!D8:AH8,Config!$A$2)+COUNTIF(Septembre!D8:AH8,Config!$A$2)+COUNTIF(Octobre!D8:AH8,Config!$A$2)+COUNTIF(Novembre!D8:AH8,Config!$A$2)+COUNTIF(Décembre!D8:AH8,Config!$A$2)</f>
        <v>0</v>
      </c>
      <c r="I6" s="60">
        <f>COUNTIF(Janvier!E8:AI8,Config!$A$3)+COUNTIF(Février!E8:AI8,Config!$A$3)+COUNTIF(Mars!E8:AI8,Config!$A$3)+COUNTIF(Avril!E8:AI8,Config!$A$3)+COUNTIF(Mai!E8:AI8,Config!$A$3)+COUNTIF(Juin!E8:AI8,Config!$A$3)+COUNTIF(Juillet!E8:AI8,Config!$A$3)+COUNTIF(Août!E8:AI8,Config!$A$3)+COUNTIF(Septembre!E8:AI8,Config!$A$3)+COUNTIF(Octobre!E8:AI8,Config!$A$3)+COUNTIF(Novembre!E8:AI8,Config!$A$3)+COUNTIF(Décembre!E8:AI8,Config!$A$3)</f>
        <v>0</v>
      </c>
      <c r="J6" s="60">
        <f>COUNTIF(Janvier!F8:AJ8,Config!$A$4)+COUNTIF(Février!F8:AJ8,Config!$A$4)+COUNTIF(Mars!F8:AJ8,Config!$A$4)+COUNTIF(Avril!F8:AJ8,Config!$A$4)+COUNTIF(Mai!F8:AJ8,Config!$A$4)+COUNTIF(Juin!F8:AJ8,Config!$A$4)+COUNTIF(Juillet!F8:AJ8,Config!$A$4)+COUNTIF(Août!F8:AJ8,Config!$A$4)+COUNTIF(Septembre!F8:AJ8,Config!$A$4)+COUNTIF(Octobre!F8:AJ8,Config!$A$4)+COUNTIF(Novembre!F8:AJ8,Config!$A$4)+COUNTIF(Décembre!F8:AJ8,Config!$A$4)</f>
        <v>0</v>
      </c>
      <c r="K6" s="61">
        <f>Tableau3[[#This Row],[VAC_Acc]]-Tableau3[[#This Row],[CP_Pris]]</f>
        <v>0</v>
      </c>
      <c r="L6" s="61">
        <f>Tableau3[[#This Row],[RTT_Acc]]-Tableau3[[#This Row],[RTT_Pris]]</f>
        <v>0</v>
      </c>
      <c r="M6" s="62">
        <f>Tableau3[[#This Row],[ARM_Acc]]-Tableau3[[#This Row],[AM_Pris]]</f>
        <v>0</v>
      </c>
    </row>
    <row r="7" spans="1:13" x14ac:dyDescent="0.3">
      <c r="A7" s="63"/>
      <c r="B7" s="64"/>
      <c r="C7" s="64"/>
      <c r="D7" s="65"/>
      <c r="E7" s="65"/>
      <c r="F7" s="65"/>
      <c r="G7" s="64"/>
      <c r="H7" s="66">
        <f>COUNTIF(Janvier!D9:AH9,Config!$A$2)+COUNTIF(Février!D9:AH9,Config!$A$2)+COUNTIF(Mars!D9:AH9,Config!$A$2)+COUNTIF(Avril!D9:AH9,Config!$A$2)+COUNTIF(Mai!D9:AH9,Config!$A$2)+COUNTIF(Juin!D9:AH9,Config!$A$2)+COUNTIF(Juillet!D9:AH9,Config!$A$2)+COUNTIF(Août!D9:AH9,Config!$A$2)+COUNTIF(Septembre!D9:AH9,Config!$A$2)+COUNTIF(Octobre!D9:AH9,Config!$A$2)+COUNTIF(Novembre!D9:AH9,Config!$A$2)+COUNTIF(Décembre!D9:AH9,Config!$A$2)</f>
        <v>0</v>
      </c>
      <c r="I7" s="66">
        <f>COUNTIF(Janvier!E9:AI9,Config!$A$3)+COUNTIF(Février!E9:AI9,Config!$A$3)+COUNTIF(Mars!E9:AI9,Config!$A$3)+COUNTIF(Avril!E9:AI9,Config!$A$3)+COUNTIF(Mai!E9:AI9,Config!$A$3)+COUNTIF(Juin!E9:AI9,Config!$A$3)+COUNTIF(Juillet!E9:AI9,Config!$A$3)+COUNTIF(Août!E9:AI9,Config!$A$3)+COUNTIF(Septembre!E9:AI9,Config!$A$3)+COUNTIF(Octobre!E9:AI9,Config!$A$3)+COUNTIF(Novembre!E9:AI9,Config!$A$3)+COUNTIF(Décembre!E9:AI9,Config!$A$3)</f>
        <v>0</v>
      </c>
      <c r="J7" s="66">
        <f>COUNTIF(Janvier!F9:AJ9,Config!$A$4)+COUNTIF(Février!F9:AJ9,Config!$A$4)+COUNTIF(Mars!F9:AJ9,Config!$A$4)+COUNTIF(Avril!F9:AJ9,Config!$A$4)+COUNTIF(Mai!F9:AJ9,Config!$A$4)+COUNTIF(Juin!F9:AJ9,Config!$A$4)+COUNTIF(Juillet!F9:AJ9,Config!$A$4)+COUNTIF(Août!F9:AJ9,Config!$A$4)+COUNTIF(Septembre!F9:AJ9,Config!$A$4)+COUNTIF(Octobre!F9:AJ9,Config!$A$4)+COUNTIF(Novembre!F9:AJ9,Config!$A$4)+COUNTIF(Décembre!F9:AJ9,Config!$A$4)</f>
        <v>0</v>
      </c>
      <c r="K7" s="67">
        <f>Tableau3[[#This Row],[VAC_Acc]]-Tableau3[[#This Row],[CP_Pris]]</f>
        <v>0</v>
      </c>
      <c r="L7" s="67">
        <f>Tableau3[[#This Row],[RTT_Acc]]-Tableau3[[#This Row],[RTT_Pris]]</f>
        <v>0</v>
      </c>
      <c r="M7" s="68">
        <f>Tableau3[[#This Row],[ARM_Acc]]-Tableau3[[#This Row],[AM_Pris]]</f>
        <v>0</v>
      </c>
    </row>
  </sheetData>
  <dataConsolidate link="1">
    <dataRefs count="1">
      <dataRef ref="D4:AH4" r:id="rId1"/>
    </dataRefs>
  </dataConsolidate>
  <pageMargins left="0.7" right="0.7" top="0.75" bottom="0.75" header="0.3" footer="0.3"/>
  <pageSetup orientation="portrait" r:id="rId2"/>
  <ignoredErrors>
    <ignoredError sqref="H3:H7 I3:I7 J3:J7 K3:K7 L3:M7" unlockedFormula="1"/>
  </ignoredError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9" tint="-0.249977111117893"/>
  </sheetPr>
  <dimension ref="A1:AH9"/>
  <sheetViews>
    <sheetView topLeftCell="I1" workbookViewId="0">
      <selection activeCell="Q12" sqref="Q12"/>
    </sheetView>
  </sheetViews>
  <sheetFormatPr baseColWidth="10" defaultColWidth="11.44140625" defaultRowHeight="13.2" x14ac:dyDescent="0.25"/>
  <cols>
    <col min="1" max="1" width="12.109375" style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 t="shared" ref="D2:AH2" si="0">IF(D3&lt;&gt;"",D3,"")</f>
        <v>43101</v>
      </c>
      <c r="E2" s="20">
        <f t="shared" si="0"/>
        <v>43102</v>
      </c>
      <c r="F2" s="20">
        <f t="shared" si="0"/>
        <v>43103</v>
      </c>
      <c r="G2" s="20">
        <f t="shared" si="0"/>
        <v>43104</v>
      </c>
      <c r="H2" s="20">
        <f t="shared" si="0"/>
        <v>43105</v>
      </c>
      <c r="I2" s="20">
        <f t="shared" si="0"/>
        <v>43106</v>
      </c>
      <c r="J2" s="20">
        <f t="shared" si="0"/>
        <v>43107</v>
      </c>
      <c r="K2" s="20">
        <f t="shared" si="0"/>
        <v>43108</v>
      </c>
      <c r="L2" s="20">
        <f t="shared" si="0"/>
        <v>43109</v>
      </c>
      <c r="M2" s="20">
        <f t="shared" si="0"/>
        <v>43110</v>
      </c>
      <c r="N2" s="20">
        <f t="shared" si="0"/>
        <v>43111</v>
      </c>
      <c r="O2" s="20">
        <f t="shared" si="0"/>
        <v>43112</v>
      </c>
      <c r="P2" s="20">
        <f t="shared" si="0"/>
        <v>43113</v>
      </c>
      <c r="Q2" s="20">
        <f t="shared" si="0"/>
        <v>43114</v>
      </c>
      <c r="R2" s="20">
        <f t="shared" si="0"/>
        <v>43115</v>
      </c>
      <c r="S2" s="20">
        <f t="shared" si="0"/>
        <v>43116</v>
      </c>
      <c r="T2" s="20">
        <f t="shared" si="0"/>
        <v>43117</v>
      </c>
      <c r="U2" s="20">
        <f t="shared" si="0"/>
        <v>43118</v>
      </c>
      <c r="V2" s="20">
        <f t="shared" si="0"/>
        <v>43119</v>
      </c>
      <c r="W2" s="20">
        <f t="shared" si="0"/>
        <v>43120</v>
      </c>
      <c r="X2" s="20">
        <f t="shared" si="0"/>
        <v>43121</v>
      </c>
      <c r="Y2" s="20">
        <f t="shared" si="0"/>
        <v>43122</v>
      </c>
      <c r="Z2" s="20">
        <f t="shared" si="0"/>
        <v>43123</v>
      </c>
      <c r="AA2" s="20">
        <f t="shared" si="0"/>
        <v>43124</v>
      </c>
      <c r="AB2" s="20">
        <f t="shared" si="0"/>
        <v>43125</v>
      </c>
      <c r="AC2" s="20">
        <f t="shared" si="0"/>
        <v>43126</v>
      </c>
      <c r="AD2" s="20">
        <f t="shared" si="0"/>
        <v>43127</v>
      </c>
      <c r="AE2" s="20">
        <f t="shared" si="0"/>
        <v>43128</v>
      </c>
      <c r="AF2" s="20">
        <f t="shared" si="0"/>
        <v>43129</v>
      </c>
      <c r="AG2" s="20">
        <f t="shared" si="0"/>
        <v>43130</v>
      </c>
      <c r="AH2" s="20">
        <f t="shared" si="0"/>
        <v>43131</v>
      </c>
    </row>
    <row r="3" spans="1:34" ht="13.8" thickBot="1" x14ac:dyDescent="0.3">
      <c r="A3" s="22" t="s">
        <v>10</v>
      </c>
      <c r="B3" s="22" t="s">
        <v>11</v>
      </c>
      <c r="C3" s="22" t="s">
        <v>12</v>
      </c>
      <c r="D3" s="21">
        <f>EDATE(DATE(ref_annee,1,1),0)</f>
        <v>43101</v>
      </c>
      <c r="E3" s="21">
        <f>D3+1</f>
        <v>43102</v>
      </c>
      <c r="F3" s="21">
        <f t="shared" ref="F3:AD3" si="1">E3+1</f>
        <v>43103</v>
      </c>
      <c r="G3" s="21">
        <f t="shared" si="1"/>
        <v>43104</v>
      </c>
      <c r="H3" s="21">
        <f t="shared" si="1"/>
        <v>43105</v>
      </c>
      <c r="I3" s="21">
        <f t="shared" si="1"/>
        <v>43106</v>
      </c>
      <c r="J3" s="21">
        <f t="shared" si="1"/>
        <v>43107</v>
      </c>
      <c r="K3" s="21">
        <f t="shared" si="1"/>
        <v>43108</v>
      </c>
      <c r="L3" s="21">
        <f t="shared" si="1"/>
        <v>43109</v>
      </c>
      <c r="M3" s="21">
        <f t="shared" si="1"/>
        <v>43110</v>
      </c>
      <c r="N3" s="21">
        <f t="shared" si="1"/>
        <v>43111</v>
      </c>
      <c r="O3" s="21">
        <f t="shared" si="1"/>
        <v>43112</v>
      </c>
      <c r="P3" s="21">
        <f t="shared" si="1"/>
        <v>43113</v>
      </c>
      <c r="Q3" s="21">
        <f t="shared" si="1"/>
        <v>43114</v>
      </c>
      <c r="R3" s="21">
        <f>Q3+1</f>
        <v>43115</v>
      </c>
      <c r="S3" s="21">
        <f t="shared" si="1"/>
        <v>43116</v>
      </c>
      <c r="T3" s="21">
        <f t="shared" si="1"/>
        <v>43117</v>
      </c>
      <c r="U3" s="21">
        <f t="shared" si="1"/>
        <v>43118</v>
      </c>
      <c r="V3" s="21">
        <f t="shared" si="1"/>
        <v>43119</v>
      </c>
      <c r="W3" s="21">
        <f t="shared" si="1"/>
        <v>43120</v>
      </c>
      <c r="X3" s="21">
        <f t="shared" si="1"/>
        <v>43121</v>
      </c>
      <c r="Y3" s="21">
        <f t="shared" si="1"/>
        <v>43122</v>
      </c>
      <c r="Z3" s="21">
        <f t="shared" si="1"/>
        <v>43123</v>
      </c>
      <c r="AA3" s="21">
        <f t="shared" si="1"/>
        <v>43124</v>
      </c>
      <c r="AB3" s="21">
        <f t="shared" si="1"/>
        <v>43125</v>
      </c>
      <c r="AC3" s="21">
        <f>AB3+1</f>
        <v>43126</v>
      </c>
      <c r="AD3" s="21">
        <f t="shared" si="1"/>
        <v>43127</v>
      </c>
      <c r="AE3" s="21">
        <f>IF(AD3&lt;EOMONTH(AD3,0),AD3+1,"")</f>
        <v>43128</v>
      </c>
      <c r="AF3" s="21">
        <f t="shared" ref="AF3:AG3" si="2">IF(AE3&lt;EOMONTH(AE3,0),AE3+1,"")</f>
        <v>43129</v>
      </c>
      <c r="AG3" s="21">
        <f t="shared" si="2"/>
        <v>43130</v>
      </c>
      <c r="AH3" s="21">
        <f>IF(AG3&lt;EOMONTH(AG3,0),AG3+1,"")</f>
        <v>43131</v>
      </c>
    </row>
    <row r="4" spans="1:34" ht="13.8" thickBot="1" x14ac:dyDescent="0.3">
      <c r="A4" s="23" t="str">
        <f>IF(Employés!A2&lt;&gt;"",Employés!A2,"")</f>
        <v>GTR40001</v>
      </c>
      <c r="B4" s="23" t="str">
        <f>IF(Employés!B2&lt;&gt;"",Employés!B2,"")</f>
        <v>Bruneau</v>
      </c>
      <c r="C4" s="23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23" t="str">
        <f>IF(Employés!A3&lt;&gt;"",Employés!A3,"")</f>
        <v/>
      </c>
      <c r="B5" s="23" t="str">
        <f>IF(Employés!B3&lt;&gt;"",Employés!B3,"")</f>
        <v/>
      </c>
      <c r="C5" s="23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3" t="str">
        <f>IF(Employés!A4&lt;&gt;"",Employés!A4,"")</f>
        <v/>
      </c>
      <c r="B6" s="23" t="str">
        <f>IF(Employés!B4&lt;&gt;"",Employés!B4,"")</f>
        <v/>
      </c>
      <c r="C6" s="23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23" t="str">
        <f>IF(Employés!A5&lt;&gt;"",Employés!A5,"")</f>
        <v/>
      </c>
      <c r="B7" s="23" t="str">
        <f>IF(Employés!B5&lt;&gt;"",Employés!B5,"")</f>
        <v/>
      </c>
      <c r="C7" s="23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3" t="str">
        <f>IF(Employés!A6&lt;&gt;"",Employés!A6,"")</f>
        <v/>
      </c>
      <c r="B8" s="23" t="str">
        <f>IF(Employés!B6&lt;&gt;"",Employés!B6,"")</f>
        <v/>
      </c>
      <c r="C8" s="23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23" t="str">
        <f>IF(Employés!A7&lt;&gt;"",Employés!A7,"")</f>
        <v/>
      </c>
      <c r="B9" s="23" t="str">
        <f>IF(Employés!B7&lt;&gt;"",Employés!B7,"")</f>
        <v/>
      </c>
      <c r="C9" s="23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4:AH9">
    <cfRule type="cellIs" dxfId="221" priority="15" operator="equal">
      <formula>"RTT"</formula>
    </cfRule>
    <cfRule type="cellIs" dxfId="220" priority="16" operator="equal">
      <formula>"CP"</formula>
    </cfRule>
    <cfRule type="cellIs" dxfId="219" priority="17" operator="equal">
      <formula>"AM"</formula>
    </cfRule>
    <cfRule type="cellIs" dxfId="218" priority="18" operator="equal">
      <formula>"RTT"</formula>
    </cfRule>
    <cfRule type="cellIs" dxfId="217" priority="19" operator="equal">
      <formula>"CP"</formula>
    </cfRule>
    <cfRule type="containsBlanks" dxfId="216" priority="20">
      <formula>LEN(TRIM(D4))=0</formula>
    </cfRule>
  </conditionalFormatting>
  <conditionalFormatting sqref="D4:D9">
    <cfRule type="expression" dxfId="215" priority="14">
      <formula>OR(WEEKDAY(D$3)=1,WEEKDAY(D$3)=7)</formula>
    </cfRule>
  </conditionalFormatting>
  <conditionalFormatting sqref="E4:AH9">
    <cfRule type="expression" dxfId="214" priority="13">
      <formula>OR(WEEKDAY(E$3)=1,WEEKDAY(E$3)=7)</formula>
    </cfRule>
  </conditionalFormatting>
  <conditionalFormatting sqref="D2:AH2">
    <cfRule type="expression" dxfId="213" priority="11">
      <formula>OR(WEEKDAY(D$3)=1,WEEKDAY(D$3)=7)</formula>
    </cfRule>
  </conditionalFormatting>
  <conditionalFormatting sqref="E4:AH9">
    <cfRule type="expression" dxfId="212" priority="8">
      <formula>OR(WEEKDAY(E$3)=1,WEEKDAY(E$3)=7)</formula>
    </cfRule>
  </conditionalFormatting>
  <dataValidations count="1">
    <dataValidation type="list" allowBlank="1" showInputMessage="1" showErrorMessage="1" sqref="D4:AH9" xr:uid="{00000000-0002-0000-0300-000000000000}">
      <formula1>Codes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79A8D34-36BF-4144-8A53-2AB2F7F493E3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281818C4-612C-42DB-A309-209B456946CB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23889A6F-4EA5-4C88-8AA6-5EFC4B995145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9" id="{5E248EE1-8E81-4276-AD75-D53C96F6C2B6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10" id="{A8ADDBBD-A964-464A-99BE-585E7A9DF7B5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6" id="{32C42A14-E606-4015-BFAD-FFA6A1327ED7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7" id="{C29E6769-F53F-48C9-814C-9B720DE65A74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  <x14:conditionalFormatting xmlns:xm="http://schemas.microsoft.com/office/excel/2006/main">
          <x14:cfRule type="expression" priority="5" id="{324CBB4C-0668-4E76-9218-CEA08A8275B2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expression" priority="4" id="{B050C3CE-010B-4254-8985-5FCAC53B595A}">
            <xm:f>OR(E$3=Config!$K$3,E$3=Config!$K$4,E$3=Config!$K$5,E$3=Config!$K$6,E$3=Config!$K$7,E$3=Config!$K$10,E$3=Config!$K$11,E$3=Config!$K$12,E$3=Config!$K$13,E$3=Config!$K$14,E$3=Config!$K$15)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E2:AH2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9" tint="-0.499984740745262"/>
  </sheetPr>
  <dimension ref="A1:AH9"/>
  <sheetViews>
    <sheetView workbookViewId="0">
      <selection activeCell="AB14" sqref="AB14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43132</v>
      </c>
      <c r="E2" s="20">
        <f t="shared" ref="E2:AF2" si="0">IF(E3&lt;&gt;"",E3,"")</f>
        <v>43133</v>
      </c>
      <c r="F2" s="20">
        <f t="shared" si="0"/>
        <v>43134</v>
      </c>
      <c r="G2" s="20">
        <f t="shared" si="0"/>
        <v>43135</v>
      </c>
      <c r="H2" s="20">
        <f t="shared" si="0"/>
        <v>43136</v>
      </c>
      <c r="I2" s="20">
        <f t="shared" si="0"/>
        <v>43137</v>
      </c>
      <c r="J2" s="20">
        <f t="shared" si="0"/>
        <v>43138</v>
      </c>
      <c r="K2" s="20">
        <f t="shared" si="0"/>
        <v>43139</v>
      </c>
      <c r="L2" s="20">
        <f t="shared" si="0"/>
        <v>43140</v>
      </c>
      <c r="M2" s="20">
        <f t="shared" si="0"/>
        <v>43141</v>
      </c>
      <c r="N2" s="20">
        <f t="shared" si="0"/>
        <v>43142</v>
      </c>
      <c r="O2" s="20">
        <f t="shared" si="0"/>
        <v>43143</v>
      </c>
      <c r="P2" s="20">
        <f t="shared" si="0"/>
        <v>43144</v>
      </c>
      <c r="Q2" s="20">
        <f t="shared" si="0"/>
        <v>43145</v>
      </c>
      <c r="R2" s="20">
        <f t="shared" si="0"/>
        <v>43146</v>
      </c>
      <c r="S2" s="20">
        <f t="shared" si="0"/>
        <v>43147</v>
      </c>
      <c r="T2" s="20">
        <f t="shared" si="0"/>
        <v>43148</v>
      </c>
      <c r="U2" s="20">
        <f t="shared" si="0"/>
        <v>43149</v>
      </c>
      <c r="V2" s="20">
        <f t="shared" si="0"/>
        <v>43150</v>
      </c>
      <c r="W2" s="20">
        <f t="shared" si="0"/>
        <v>43151</v>
      </c>
      <c r="X2" s="20">
        <f t="shared" si="0"/>
        <v>43152</v>
      </c>
      <c r="Y2" s="20">
        <f t="shared" si="0"/>
        <v>43153</v>
      </c>
      <c r="Z2" s="20">
        <f t="shared" si="0"/>
        <v>43154</v>
      </c>
      <c r="AA2" s="20">
        <f t="shared" si="0"/>
        <v>43155</v>
      </c>
      <c r="AB2" s="20">
        <f t="shared" si="0"/>
        <v>43156</v>
      </c>
      <c r="AC2" s="20">
        <f t="shared" si="0"/>
        <v>43157</v>
      </c>
      <c r="AD2" s="20">
        <f t="shared" si="0"/>
        <v>43158</v>
      </c>
      <c r="AE2" s="20">
        <f t="shared" si="0"/>
        <v>43159</v>
      </c>
      <c r="AF2" s="20" t="str">
        <f t="shared" si="0"/>
        <v/>
      </c>
      <c r="AG2" s="20"/>
      <c r="AH2" s="20"/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EDATE(DATE(ref_annee,1,1),1)</f>
        <v>43132</v>
      </c>
      <c r="E3" s="21">
        <f>D3+1</f>
        <v>43133</v>
      </c>
      <c r="F3" s="21">
        <f t="shared" ref="F3:AD3" si="1">E3+1</f>
        <v>43134</v>
      </c>
      <c r="G3" s="21">
        <f t="shared" si="1"/>
        <v>43135</v>
      </c>
      <c r="H3" s="21">
        <f t="shared" si="1"/>
        <v>43136</v>
      </c>
      <c r="I3" s="21">
        <f t="shared" si="1"/>
        <v>43137</v>
      </c>
      <c r="J3" s="21">
        <f t="shared" si="1"/>
        <v>43138</v>
      </c>
      <c r="K3" s="21">
        <f t="shared" si="1"/>
        <v>43139</v>
      </c>
      <c r="L3" s="21">
        <f t="shared" si="1"/>
        <v>43140</v>
      </c>
      <c r="M3" s="21">
        <f t="shared" si="1"/>
        <v>43141</v>
      </c>
      <c r="N3" s="21">
        <f t="shared" si="1"/>
        <v>43142</v>
      </c>
      <c r="O3" s="21">
        <f t="shared" si="1"/>
        <v>43143</v>
      </c>
      <c r="P3" s="21">
        <f t="shared" si="1"/>
        <v>43144</v>
      </c>
      <c r="Q3" s="21">
        <f t="shared" si="1"/>
        <v>43145</v>
      </c>
      <c r="R3" s="21">
        <f>Q3+1</f>
        <v>43146</v>
      </c>
      <c r="S3" s="21">
        <f t="shared" si="1"/>
        <v>43147</v>
      </c>
      <c r="T3" s="21">
        <f>S3+1</f>
        <v>43148</v>
      </c>
      <c r="U3" s="21">
        <f t="shared" si="1"/>
        <v>43149</v>
      </c>
      <c r="V3" s="21">
        <f t="shared" si="1"/>
        <v>43150</v>
      </c>
      <c r="W3" s="21">
        <f t="shared" si="1"/>
        <v>43151</v>
      </c>
      <c r="X3" s="21">
        <f t="shared" si="1"/>
        <v>43152</v>
      </c>
      <c r="Y3" s="21">
        <f t="shared" si="1"/>
        <v>43153</v>
      </c>
      <c r="Z3" s="21">
        <f t="shared" si="1"/>
        <v>43154</v>
      </c>
      <c r="AA3" s="21">
        <f t="shared" si="1"/>
        <v>43155</v>
      </c>
      <c r="AB3" s="21">
        <f t="shared" si="1"/>
        <v>43156</v>
      </c>
      <c r="AC3" s="21">
        <f>AB3+1</f>
        <v>43157</v>
      </c>
      <c r="AD3" s="21">
        <f t="shared" si="1"/>
        <v>43158</v>
      </c>
      <c r="AE3" s="21">
        <f>IF(AD3&lt;EOMONTH(AD3,0),AD3+1,"")</f>
        <v>43159</v>
      </c>
      <c r="AF3" s="21" t="str">
        <f t="shared" ref="AF3" si="2">IF(AE3&lt;EOMONTH(AE3,0),AE3+1,"")</f>
        <v/>
      </c>
      <c r="AG3" s="21"/>
      <c r="AH3" s="21"/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97" priority="34">
      <formula>OR(WEEKDAY(D$3)=1,WEEKDAY(D$3)=7)</formula>
    </cfRule>
  </conditionalFormatting>
  <conditionalFormatting sqref="D4:AH9">
    <cfRule type="cellIs" dxfId="196" priority="11" operator="equal">
      <formula>"RTT"</formula>
    </cfRule>
    <cfRule type="cellIs" dxfId="195" priority="12" operator="equal">
      <formula>"CP"</formula>
    </cfRule>
    <cfRule type="cellIs" dxfId="194" priority="13" operator="equal">
      <formula>"AM"</formula>
    </cfRule>
    <cfRule type="cellIs" dxfId="193" priority="14" operator="equal">
      <formula>"RTT"</formula>
    </cfRule>
    <cfRule type="cellIs" dxfId="192" priority="15" operator="equal">
      <formula>"CP"</formula>
    </cfRule>
    <cfRule type="containsBlanks" dxfId="191" priority="16">
      <formula>LEN(TRIM(D4))=0</formula>
    </cfRule>
  </conditionalFormatting>
  <conditionalFormatting sqref="D4:D9">
    <cfRule type="expression" dxfId="190" priority="10">
      <formula>OR(WEEKDAY(D$3)=1,WEEKDAY(D$3)=7)</formula>
    </cfRule>
  </conditionalFormatting>
  <conditionalFormatting sqref="E4:AH9">
    <cfRule type="expression" dxfId="189" priority="9">
      <formula>OR(WEEKDAY(E$3)=1,WEEKDAY(E$3)=7)</formula>
    </cfRule>
  </conditionalFormatting>
  <conditionalFormatting sqref="E4:AH9">
    <cfRule type="expression" dxfId="188" priority="6">
      <formula>OR(WEEKDAY(E$3)=1,WEEKDAY(E$3)=7)</formula>
    </cfRule>
  </conditionalFormatting>
  <dataValidations count="1">
    <dataValidation type="list" allowBlank="1" showInputMessage="1" showErrorMessage="1" sqref="D4:AH9" xr:uid="{00000000-0002-0000-04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E4B4AFD-9772-4F84-9E34-52FEB098C794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2D2EA574-7E6B-43DF-A368-CFCE1F954955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82746BBF-6636-4F9F-9E4B-4CDBD457C7D8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ED25AEC9-58EB-4985-8D95-9BA75017DABD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522CEB5C-23C6-4BB7-BED8-87B3A684A9E9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B3914074-DE6C-43B3-AFD9-75DEEEC1A88B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485CA1E6-CA78-4E88-8B99-13C597F221B8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5C356DCF-5011-4718-A255-C55B776FCD3E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9" tint="-0.249977111117893"/>
  </sheetPr>
  <dimension ref="A1:AH9"/>
  <sheetViews>
    <sheetView workbookViewId="0">
      <selection activeCell="AH4" sqref="AH4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43160</v>
      </c>
      <c r="E2" s="20">
        <f t="shared" ref="E2:AH2" si="0">IF(E3&lt;&gt;"",E3,"")</f>
        <v>43161</v>
      </c>
      <c r="F2" s="20">
        <f t="shared" si="0"/>
        <v>43162</v>
      </c>
      <c r="G2" s="20">
        <f t="shared" si="0"/>
        <v>43163</v>
      </c>
      <c r="H2" s="20">
        <f t="shared" si="0"/>
        <v>43164</v>
      </c>
      <c r="I2" s="20">
        <f t="shared" si="0"/>
        <v>43165</v>
      </c>
      <c r="J2" s="20">
        <f t="shared" si="0"/>
        <v>43166</v>
      </c>
      <c r="K2" s="20">
        <f t="shared" si="0"/>
        <v>43167</v>
      </c>
      <c r="L2" s="20">
        <f t="shared" si="0"/>
        <v>43168</v>
      </c>
      <c r="M2" s="20">
        <f t="shared" si="0"/>
        <v>43169</v>
      </c>
      <c r="N2" s="20">
        <f t="shared" si="0"/>
        <v>43170</v>
      </c>
      <c r="O2" s="20">
        <f t="shared" si="0"/>
        <v>43171</v>
      </c>
      <c r="P2" s="20">
        <f t="shared" si="0"/>
        <v>43172</v>
      </c>
      <c r="Q2" s="20">
        <f t="shared" si="0"/>
        <v>43173</v>
      </c>
      <c r="R2" s="20">
        <f t="shared" si="0"/>
        <v>43174</v>
      </c>
      <c r="S2" s="20">
        <f t="shared" si="0"/>
        <v>43175</v>
      </c>
      <c r="T2" s="20">
        <f t="shared" si="0"/>
        <v>43176</v>
      </c>
      <c r="U2" s="20">
        <f t="shared" si="0"/>
        <v>43177</v>
      </c>
      <c r="V2" s="20">
        <f t="shared" si="0"/>
        <v>43178</v>
      </c>
      <c r="W2" s="20">
        <f t="shared" si="0"/>
        <v>43179</v>
      </c>
      <c r="X2" s="20">
        <f t="shared" si="0"/>
        <v>43180</v>
      </c>
      <c r="Y2" s="20">
        <f t="shared" si="0"/>
        <v>43181</v>
      </c>
      <c r="Z2" s="20">
        <f t="shared" si="0"/>
        <v>43182</v>
      </c>
      <c r="AA2" s="20">
        <f t="shared" si="0"/>
        <v>43183</v>
      </c>
      <c r="AB2" s="20">
        <f t="shared" si="0"/>
        <v>43184</v>
      </c>
      <c r="AC2" s="20">
        <f t="shared" si="0"/>
        <v>43185</v>
      </c>
      <c r="AD2" s="20">
        <f t="shared" si="0"/>
        <v>43186</v>
      </c>
      <c r="AE2" s="20">
        <f t="shared" si="0"/>
        <v>43187</v>
      </c>
      <c r="AF2" s="20">
        <f t="shared" si="0"/>
        <v>43188</v>
      </c>
      <c r="AG2" s="20">
        <f t="shared" si="0"/>
        <v>43189</v>
      </c>
      <c r="AH2" s="20">
        <f t="shared" si="0"/>
        <v>43190</v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EDATE(DATE(ref_annee,1,1),2)</f>
        <v>43160</v>
      </c>
      <c r="E3" s="21">
        <f>D3+1</f>
        <v>43161</v>
      </c>
      <c r="F3" s="21">
        <f t="shared" ref="F3:AD3" si="1">E3+1</f>
        <v>43162</v>
      </c>
      <c r="G3" s="21">
        <f t="shared" si="1"/>
        <v>43163</v>
      </c>
      <c r="H3" s="21">
        <f t="shared" si="1"/>
        <v>43164</v>
      </c>
      <c r="I3" s="21">
        <f t="shared" si="1"/>
        <v>43165</v>
      </c>
      <c r="J3" s="21">
        <f t="shared" si="1"/>
        <v>43166</v>
      </c>
      <c r="K3" s="21">
        <f t="shared" si="1"/>
        <v>43167</v>
      </c>
      <c r="L3" s="21">
        <f t="shared" si="1"/>
        <v>43168</v>
      </c>
      <c r="M3" s="21">
        <f t="shared" si="1"/>
        <v>43169</v>
      </c>
      <c r="N3" s="21">
        <f t="shared" si="1"/>
        <v>43170</v>
      </c>
      <c r="O3" s="21">
        <f t="shared" si="1"/>
        <v>43171</v>
      </c>
      <c r="P3" s="21">
        <f t="shared" si="1"/>
        <v>43172</v>
      </c>
      <c r="Q3" s="21">
        <f t="shared" si="1"/>
        <v>43173</v>
      </c>
      <c r="R3" s="21">
        <f>Q3+1</f>
        <v>43174</v>
      </c>
      <c r="S3" s="21">
        <f t="shared" si="1"/>
        <v>43175</v>
      </c>
      <c r="T3" s="21">
        <f t="shared" si="1"/>
        <v>43176</v>
      </c>
      <c r="U3" s="21">
        <f t="shared" si="1"/>
        <v>43177</v>
      </c>
      <c r="V3" s="21">
        <f t="shared" si="1"/>
        <v>43178</v>
      </c>
      <c r="W3" s="21">
        <f t="shared" si="1"/>
        <v>43179</v>
      </c>
      <c r="X3" s="21">
        <f t="shared" si="1"/>
        <v>43180</v>
      </c>
      <c r="Y3" s="21">
        <f t="shared" si="1"/>
        <v>43181</v>
      </c>
      <c r="Z3" s="21">
        <f t="shared" si="1"/>
        <v>43182</v>
      </c>
      <c r="AA3" s="21">
        <f t="shared" si="1"/>
        <v>43183</v>
      </c>
      <c r="AB3" s="21">
        <f t="shared" si="1"/>
        <v>43184</v>
      </c>
      <c r="AC3" s="21">
        <f>AB3+1</f>
        <v>43185</v>
      </c>
      <c r="AD3" s="21">
        <f t="shared" si="1"/>
        <v>43186</v>
      </c>
      <c r="AE3" s="21">
        <f>IF(AD3&lt;EOMONTH(AD3,0),AD3+1,"")</f>
        <v>43187</v>
      </c>
      <c r="AF3" s="21">
        <f t="shared" ref="AF3:AG3" si="2">IF(AE3&lt;EOMONTH(AE3,0),AE3+1,"")</f>
        <v>43188</v>
      </c>
      <c r="AG3" s="21">
        <f t="shared" si="2"/>
        <v>43189</v>
      </c>
      <c r="AH3" s="21">
        <f>IF(AG3&lt;EOMONTH(AG3,0),AG3+1,"")</f>
        <v>43190</v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 t="s">
        <v>59</v>
      </c>
      <c r="U4" s="78" t="s">
        <v>59</v>
      </c>
      <c r="V4" s="78" t="s">
        <v>59</v>
      </c>
      <c r="W4" s="78" t="s">
        <v>59</v>
      </c>
      <c r="X4" s="78" t="s">
        <v>59</v>
      </c>
      <c r="Y4" s="78" t="s">
        <v>59</v>
      </c>
      <c r="Z4" s="78" t="s">
        <v>59</v>
      </c>
      <c r="AA4" s="78" t="s">
        <v>59</v>
      </c>
      <c r="AB4" s="78" t="s">
        <v>59</v>
      </c>
      <c r="AC4" s="78" t="s">
        <v>59</v>
      </c>
      <c r="AD4" s="78" t="s">
        <v>59</v>
      </c>
      <c r="AE4" s="78" t="s">
        <v>59</v>
      </c>
      <c r="AF4" s="78" t="s">
        <v>59</v>
      </c>
      <c r="AG4" s="78" t="s">
        <v>59</v>
      </c>
      <c r="AH4" s="78" t="s">
        <v>59</v>
      </c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79" priority="34">
      <formula>OR(WEEKDAY(D$3)=1,WEEKDAY(D$3)=7)</formula>
    </cfRule>
  </conditionalFormatting>
  <conditionalFormatting sqref="D4:AH9">
    <cfRule type="cellIs" dxfId="178" priority="11" operator="equal">
      <formula>"RTT"</formula>
    </cfRule>
    <cfRule type="cellIs" dxfId="177" priority="12" operator="equal">
      <formula>"CP"</formula>
    </cfRule>
    <cfRule type="cellIs" dxfId="176" priority="13" operator="equal">
      <formula>"AM"</formula>
    </cfRule>
    <cfRule type="cellIs" dxfId="175" priority="14" operator="equal">
      <formula>"RTT"</formula>
    </cfRule>
    <cfRule type="cellIs" dxfId="174" priority="15" operator="equal">
      <formula>"CP"</formula>
    </cfRule>
    <cfRule type="containsBlanks" dxfId="173" priority="16">
      <formula>LEN(TRIM(D4))=0</formula>
    </cfRule>
  </conditionalFormatting>
  <conditionalFormatting sqref="D4:D9">
    <cfRule type="expression" dxfId="172" priority="10">
      <formula>OR(WEEKDAY(D$3)=1,WEEKDAY(D$3)=7)</formula>
    </cfRule>
  </conditionalFormatting>
  <conditionalFormatting sqref="E4:AH9">
    <cfRule type="expression" dxfId="171" priority="9">
      <formula>OR(WEEKDAY(E$3)=1,WEEKDAY(E$3)=7)</formula>
    </cfRule>
  </conditionalFormatting>
  <conditionalFormatting sqref="E4:AH9">
    <cfRule type="expression" dxfId="170" priority="6">
      <formula>OR(WEEKDAY(E$3)=1,WEEKDAY(E$3)=7)</formula>
    </cfRule>
  </conditionalFormatting>
  <dataValidations count="1">
    <dataValidation type="list" allowBlank="1" showInputMessage="1" showErrorMessage="1" sqref="D4:AH9" xr:uid="{00000000-0002-0000-05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DBBD3B79-CE94-462A-8070-89FB1381C141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426A62AE-DAE5-441B-B529-CF3D2F43FCB9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05183207-8D4A-481C-B664-0CBD2371053F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C7CFF333-E3B7-40E2-BF87-CBB5B7FA9BB7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4598B4BE-5BCA-41D1-89AA-5A9EBCE2C3FC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432C7371-9A05-42E5-B0CA-85E414F1C817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0144EE1B-A2F0-4502-9E56-7AF729EFDF0B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2A615434-899B-4D42-A2FD-1611B6F746D4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9" tint="-0.499984740745262"/>
  </sheetPr>
  <dimension ref="A1:AH9"/>
  <sheetViews>
    <sheetView workbookViewId="0">
      <selection activeCell="H3" sqref="H3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43191</v>
      </c>
      <c r="E2" s="20">
        <f t="shared" ref="E2:AH2" si="0">IF(E3&lt;&gt;"",E3,"")</f>
        <v>43192</v>
      </c>
      <c r="F2" s="20">
        <f t="shared" si="0"/>
        <v>43193</v>
      </c>
      <c r="G2" s="20">
        <f t="shared" si="0"/>
        <v>43194</v>
      </c>
      <c r="H2" s="20">
        <f t="shared" si="0"/>
        <v>43195</v>
      </c>
      <c r="I2" s="20">
        <f t="shared" si="0"/>
        <v>43196</v>
      </c>
      <c r="J2" s="20">
        <f t="shared" si="0"/>
        <v>43197</v>
      </c>
      <c r="K2" s="20">
        <f t="shared" si="0"/>
        <v>43198</v>
      </c>
      <c r="L2" s="20">
        <f t="shared" si="0"/>
        <v>43199</v>
      </c>
      <c r="M2" s="20">
        <f t="shared" si="0"/>
        <v>43200</v>
      </c>
      <c r="N2" s="20">
        <f t="shared" si="0"/>
        <v>43201</v>
      </c>
      <c r="O2" s="20">
        <f t="shared" si="0"/>
        <v>43202</v>
      </c>
      <c r="P2" s="20">
        <f t="shared" si="0"/>
        <v>43203</v>
      </c>
      <c r="Q2" s="20">
        <f t="shared" si="0"/>
        <v>43204</v>
      </c>
      <c r="R2" s="20">
        <f t="shared" si="0"/>
        <v>43205</v>
      </c>
      <c r="S2" s="20">
        <f t="shared" si="0"/>
        <v>43206</v>
      </c>
      <c r="T2" s="20">
        <f t="shared" si="0"/>
        <v>43207</v>
      </c>
      <c r="U2" s="20">
        <f t="shared" si="0"/>
        <v>43208</v>
      </c>
      <c r="V2" s="20">
        <f t="shared" si="0"/>
        <v>43209</v>
      </c>
      <c r="W2" s="20">
        <f t="shared" si="0"/>
        <v>43210</v>
      </c>
      <c r="X2" s="20">
        <f t="shared" si="0"/>
        <v>43211</v>
      </c>
      <c r="Y2" s="20">
        <f t="shared" si="0"/>
        <v>43212</v>
      </c>
      <c r="Z2" s="20">
        <f t="shared" si="0"/>
        <v>43213</v>
      </c>
      <c r="AA2" s="20">
        <f t="shared" si="0"/>
        <v>43214</v>
      </c>
      <c r="AB2" s="20">
        <f t="shared" si="0"/>
        <v>43215</v>
      </c>
      <c r="AC2" s="20">
        <f t="shared" si="0"/>
        <v>43216</v>
      </c>
      <c r="AD2" s="20">
        <f t="shared" si="0"/>
        <v>43217</v>
      </c>
      <c r="AE2" s="20">
        <f t="shared" si="0"/>
        <v>43218</v>
      </c>
      <c r="AF2" s="20">
        <f t="shared" si="0"/>
        <v>43219</v>
      </c>
      <c r="AG2" s="20">
        <f t="shared" si="0"/>
        <v>43220</v>
      </c>
      <c r="AH2" s="20" t="str">
        <f t="shared" si="0"/>
        <v/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EDATE(DATE(ref_annee,1,1),3)</f>
        <v>43191</v>
      </c>
      <c r="E3" s="21">
        <f>D3+1</f>
        <v>43192</v>
      </c>
      <c r="F3" s="21">
        <f t="shared" ref="F3:AD3" si="1">E3+1</f>
        <v>43193</v>
      </c>
      <c r="G3" s="21">
        <f t="shared" si="1"/>
        <v>43194</v>
      </c>
      <c r="H3" s="21">
        <f t="shared" si="1"/>
        <v>43195</v>
      </c>
      <c r="I3" s="21">
        <f t="shared" si="1"/>
        <v>43196</v>
      </c>
      <c r="J3" s="21">
        <f t="shared" si="1"/>
        <v>43197</v>
      </c>
      <c r="K3" s="21">
        <f t="shared" si="1"/>
        <v>43198</v>
      </c>
      <c r="L3" s="21">
        <f t="shared" si="1"/>
        <v>43199</v>
      </c>
      <c r="M3" s="21">
        <f t="shared" si="1"/>
        <v>43200</v>
      </c>
      <c r="N3" s="21">
        <f t="shared" si="1"/>
        <v>43201</v>
      </c>
      <c r="O3" s="21">
        <f t="shared" si="1"/>
        <v>43202</v>
      </c>
      <c r="P3" s="21">
        <f t="shared" si="1"/>
        <v>43203</v>
      </c>
      <c r="Q3" s="21">
        <f t="shared" si="1"/>
        <v>43204</v>
      </c>
      <c r="R3" s="21">
        <f>Q3+1</f>
        <v>43205</v>
      </c>
      <c r="S3" s="21">
        <f t="shared" si="1"/>
        <v>43206</v>
      </c>
      <c r="T3" s="21">
        <f t="shared" si="1"/>
        <v>43207</v>
      </c>
      <c r="U3" s="21">
        <f t="shared" si="1"/>
        <v>43208</v>
      </c>
      <c r="V3" s="21">
        <f t="shared" si="1"/>
        <v>43209</v>
      </c>
      <c r="W3" s="21">
        <f t="shared" si="1"/>
        <v>43210</v>
      </c>
      <c r="X3" s="21">
        <f t="shared" si="1"/>
        <v>43211</v>
      </c>
      <c r="Y3" s="21">
        <f t="shared" si="1"/>
        <v>43212</v>
      </c>
      <c r="Z3" s="21">
        <f t="shared" si="1"/>
        <v>43213</v>
      </c>
      <c r="AA3" s="21">
        <f t="shared" si="1"/>
        <v>43214</v>
      </c>
      <c r="AB3" s="21">
        <f t="shared" si="1"/>
        <v>43215</v>
      </c>
      <c r="AC3" s="21">
        <f>AB3+1</f>
        <v>43216</v>
      </c>
      <c r="AD3" s="21">
        <f t="shared" si="1"/>
        <v>43217</v>
      </c>
      <c r="AE3" s="21">
        <f>IF(AD3&lt;EOMONTH(AD3,0),AD3+1,"")</f>
        <v>43218</v>
      </c>
      <c r="AF3" s="21">
        <f t="shared" ref="AF3:AG3" si="2">IF(AE3&lt;EOMONTH(AE3,0),AE3+1,"")</f>
        <v>43219</v>
      </c>
      <c r="AG3" s="21">
        <f t="shared" si="2"/>
        <v>43220</v>
      </c>
      <c r="AH3" s="21" t="str">
        <f>IF(AG3&lt;EOMONTH(AG3,0),AG3+1,"")</f>
        <v/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61" priority="34">
      <formula>OR(WEEKDAY(D$3)=1,WEEKDAY(D$3)=7)</formula>
    </cfRule>
  </conditionalFormatting>
  <conditionalFormatting sqref="D4:AH9">
    <cfRule type="cellIs" dxfId="160" priority="11" operator="equal">
      <formula>"RTT"</formula>
    </cfRule>
    <cfRule type="cellIs" dxfId="159" priority="12" operator="equal">
      <formula>"CP"</formula>
    </cfRule>
    <cfRule type="cellIs" dxfId="158" priority="13" operator="equal">
      <formula>"AM"</formula>
    </cfRule>
    <cfRule type="cellIs" dxfId="157" priority="14" operator="equal">
      <formula>"RTT"</formula>
    </cfRule>
    <cfRule type="cellIs" dxfId="156" priority="15" operator="equal">
      <formula>"CP"</formula>
    </cfRule>
    <cfRule type="containsBlanks" dxfId="155" priority="16">
      <formula>LEN(TRIM(D4))=0</formula>
    </cfRule>
  </conditionalFormatting>
  <conditionalFormatting sqref="D4:D9">
    <cfRule type="expression" dxfId="154" priority="10">
      <formula>OR(WEEKDAY(D$3)=1,WEEKDAY(D$3)=7)</formula>
    </cfRule>
  </conditionalFormatting>
  <conditionalFormatting sqref="E4:AH9">
    <cfRule type="expression" dxfId="153" priority="9">
      <formula>OR(WEEKDAY(E$3)=1,WEEKDAY(E$3)=7)</formula>
    </cfRule>
  </conditionalFormatting>
  <conditionalFormatting sqref="E4:AH9">
    <cfRule type="expression" dxfId="152" priority="6">
      <formula>OR(WEEKDAY(E$3)=1,WEEKDAY(E$3)=7)</formula>
    </cfRule>
  </conditionalFormatting>
  <dataValidations count="1">
    <dataValidation type="list" allowBlank="1" showInputMessage="1" showErrorMessage="1" sqref="D4:AH9" xr:uid="{00000000-0002-0000-06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12723BC5-80AD-474F-8BAC-60CC2D4E1348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CAE4D326-8767-4D9E-8C82-CF2BFEE1390C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80946222-AECE-4708-9EF5-3700060620F2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DBB6334A-D345-4A24-8CC8-8ECF018DF07B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329386C2-2BEC-4D6D-9786-F67B8A6BF5E3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32ADD5D4-2246-4D65-AC7A-B85188A3EEFD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B69E5E53-5C1E-4401-BD18-8F12EF3909A9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51AA378E-2DBD-4B41-BCB4-8EBE7976E80B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9" tint="-0.249977111117893"/>
  </sheetPr>
  <dimension ref="A1:AH9"/>
  <sheetViews>
    <sheetView workbookViewId="0">
      <selection activeCell="G3" sqref="G3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43221</v>
      </c>
      <c r="E2" s="20">
        <f t="shared" ref="E2:AH2" si="0">IF(E3&lt;&gt;"",E3,"")</f>
        <v>43222</v>
      </c>
      <c r="F2" s="20">
        <f t="shared" si="0"/>
        <v>43223</v>
      </c>
      <c r="G2" s="20">
        <f t="shared" si="0"/>
        <v>43224</v>
      </c>
      <c r="H2" s="20">
        <f t="shared" si="0"/>
        <v>43225</v>
      </c>
      <c r="I2" s="20">
        <f t="shared" si="0"/>
        <v>43226</v>
      </c>
      <c r="J2" s="20">
        <f t="shared" si="0"/>
        <v>43227</v>
      </c>
      <c r="K2" s="20">
        <f t="shared" si="0"/>
        <v>43228</v>
      </c>
      <c r="L2" s="20">
        <f t="shared" si="0"/>
        <v>43229</v>
      </c>
      <c r="M2" s="20">
        <f t="shared" si="0"/>
        <v>43230</v>
      </c>
      <c r="N2" s="20">
        <f t="shared" si="0"/>
        <v>43231</v>
      </c>
      <c r="O2" s="20">
        <f t="shared" si="0"/>
        <v>43232</v>
      </c>
      <c r="P2" s="20">
        <f t="shared" si="0"/>
        <v>43233</v>
      </c>
      <c r="Q2" s="20">
        <f t="shared" si="0"/>
        <v>43234</v>
      </c>
      <c r="R2" s="20">
        <f t="shared" si="0"/>
        <v>43235</v>
      </c>
      <c r="S2" s="20">
        <f t="shared" si="0"/>
        <v>43236</v>
      </c>
      <c r="T2" s="20">
        <f t="shared" si="0"/>
        <v>43237</v>
      </c>
      <c r="U2" s="20">
        <f t="shared" si="0"/>
        <v>43238</v>
      </c>
      <c r="V2" s="20">
        <f t="shared" si="0"/>
        <v>43239</v>
      </c>
      <c r="W2" s="20">
        <f t="shared" si="0"/>
        <v>43240</v>
      </c>
      <c r="X2" s="20">
        <f t="shared" si="0"/>
        <v>43241</v>
      </c>
      <c r="Y2" s="20">
        <f t="shared" si="0"/>
        <v>43242</v>
      </c>
      <c r="Z2" s="20">
        <f t="shared" si="0"/>
        <v>43243</v>
      </c>
      <c r="AA2" s="20">
        <f t="shared" si="0"/>
        <v>43244</v>
      </c>
      <c r="AB2" s="20">
        <f t="shared" si="0"/>
        <v>43245</v>
      </c>
      <c r="AC2" s="20">
        <f t="shared" si="0"/>
        <v>43246</v>
      </c>
      <c r="AD2" s="20">
        <f t="shared" si="0"/>
        <v>43247</v>
      </c>
      <c r="AE2" s="20">
        <f t="shared" si="0"/>
        <v>43248</v>
      </c>
      <c r="AF2" s="20">
        <f t="shared" si="0"/>
        <v>43249</v>
      </c>
      <c r="AG2" s="20">
        <f t="shared" si="0"/>
        <v>43250</v>
      </c>
      <c r="AH2" s="20">
        <f t="shared" si="0"/>
        <v>43251</v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EDATE(DATE(ref_annee,1,1),4)</f>
        <v>43221</v>
      </c>
      <c r="E3" s="21">
        <f>D3+1</f>
        <v>43222</v>
      </c>
      <c r="F3" s="21">
        <f t="shared" ref="F3:AD3" si="1">E3+1</f>
        <v>43223</v>
      </c>
      <c r="G3" s="21">
        <f t="shared" si="1"/>
        <v>43224</v>
      </c>
      <c r="H3" s="21">
        <f t="shared" si="1"/>
        <v>43225</v>
      </c>
      <c r="I3" s="21">
        <f t="shared" si="1"/>
        <v>43226</v>
      </c>
      <c r="J3" s="21">
        <f t="shared" si="1"/>
        <v>43227</v>
      </c>
      <c r="K3" s="21">
        <f t="shared" si="1"/>
        <v>43228</v>
      </c>
      <c r="L3" s="21">
        <f t="shared" si="1"/>
        <v>43229</v>
      </c>
      <c r="M3" s="21">
        <f t="shared" si="1"/>
        <v>43230</v>
      </c>
      <c r="N3" s="21">
        <f t="shared" si="1"/>
        <v>43231</v>
      </c>
      <c r="O3" s="21">
        <f t="shared" si="1"/>
        <v>43232</v>
      </c>
      <c r="P3" s="21">
        <f t="shared" si="1"/>
        <v>43233</v>
      </c>
      <c r="Q3" s="21">
        <f t="shared" si="1"/>
        <v>43234</v>
      </c>
      <c r="R3" s="21">
        <f>Q3+1</f>
        <v>43235</v>
      </c>
      <c r="S3" s="21">
        <f t="shared" si="1"/>
        <v>43236</v>
      </c>
      <c r="T3" s="21">
        <f t="shared" si="1"/>
        <v>43237</v>
      </c>
      <c r="U3" s="21">
        <f t="shared" si="1"/>
        <v>43238</v>
      </c>
      <c r="V3" s="21">
        <f t="shared" si="1"/>
        <v>43239</v>
      </c>
      <c r="W3" s="21">
        <f t="shared" si="1"/>
        <v>43240</v>
      </c>
      <c r="X3" s="21">
        <f t="shared" si="1"/>
        <v>43241</v>
      </c>
      <c r="Y3" s="21">
        <f t="shared" si="1"/>
        <v>43242</v>
      </c>
      <c r="Z3" s="21">
        <f t="shared" si="1"/>
        <v>43243</v>
      </c>
      <c r="AA3" s="21">
        <f t="shared" si="1"/>
        <v>43244</v>
      </c>
      <c r="AB3" s="21">
        <f t="shared" si="1"/>
        <v>43245</v>
      </c>
      <c r="AC3" s="21">
        <f>AB3+1</f>
        <v>43246</v>
      </c>
      <c r="AD3" s="21">
        <f t="shared" si="1"/>
        <v>43247</v>
      </c>
      <c r="AE3" s="21">
        <f>IF(AD3&lt;EOMONTH(AD3,0),AD3+1,"")</f>
        <v>43248</v>
      </c>
      <c r="AF3" s="21">
        <f t="shared" ref="AF3:AG3" si="2">IF(AE3&lt;EOMONTH(AE3,0),AE3+1,"")</f>
        <v>43249</v>
      </c>
      <c r="AG3" s="21">
        <f t="shared" si="2"/>
        <v>43250</v>
      </c>
      <c r="AH3" s="21">
        <f>IF(AG3&lt;EOMONTH(AG3,0),AG3+1,"")</f>
        <v>43251</v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43" priority="34">
      <formula>OR(WEEKDAY(D$3)=1,WEEKDAY(D$3)=7)</formula>
    </cfRule>
  </conditionalFormatting>
  <conditionalFormatting sqref="D4:AH9">
    <cfRule type="cellIs" dxfId="142" priority="11" operator="equal">
      <formula>"RTT"</formula>
    </cfRule>
    <cfRule type="cellIs" dxfId="141" priority="12" operator="equal">
      <formula>"CP"</formula>
    </cfRule>
    <cfRule type="cellIs" dxfId="140" priority="13" operator="equal">
      <formula>"AM"</formula>
    </cfRule>
    <cfRule type="cellIs" dxfId="139" priority="14" operator="equal">
      <formula>"RTT"</formula>
    </cfRule>
    <cfRule type="cellIs" dxfId="138" priority="15" operator="equal">
      <formula>"CP"</formula>
    </cfRule>
    <cfRule type="containsBlanks" dxfId="137" priority="16">
      <formula>LEN(TRIM(D4))=0</formula>
    </cfRule>
  </conditionalFormatting>
  <conditionalFormatting sqref="D4:D9">
    <cfRule type="expression" dxfId="136" priority="10">
      <formula>OR(WEEKDAY(D$3)=1,WEEKDAY(D$3)=7)</formula>
    </cfRule>
  </conditionalFormatting>
  <conditionalFormatting sqref="E4:AH9">
    <cfRule type="expression" dxfId="135" priority="9">
      <formula>OR(WEEKDAY(E$3)=1,WEEKDAY(E$3)=7)</formula>
    </cfRule>
  </conditionalFormatting>
  <conditionalFormatting sqref="E4:AH9">
    <cfRule type="expression" dxfId="134" priority="6">
      <formula>OR(WEEKDAY(E$3)=1,WEEKDAY(E$3)=7)</formula>
    </cfRule>
  </conditionalFormatting>
  <dataValidations count="1">
    <dataValidation type="list" allowBlank="1" showInputMessage="1" showErrorMessage="1" sqref="D4:AH9" xr:uid="{00000000-0002-0000-07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F5F7C533-59F4-410E-B74F-325CC808BC4C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9664B1E4-AA47-4231-8D76-22297A783D31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2B91EEF9-CE4B-4772-B838-112653B11E87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5589CB5B-A538-4BB7-B4B5-CEEA9A83A5E2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77954557-48CA-4243-B33F-90F9E8416FC7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4EA759DD-A963-4B42-8662-D690C49259D3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D53E7EDD-3127-4B16-B577-AAE73E77CD16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976BCA23-52AC-4C8D-8AAC-AC5309F5EB90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9" tint="-0.499984740745262"/>
  </sheetPr>
  <dimension ref="A1:AH9"/>
  <sheetViews>
    <sheetView workbookViewId="0">
      <selection activeCell="M4" sqref="M4:P4"/>
    </sheetView>
  </sheetViews>
  <sheetFormatPr baseColWidth="10" defaultColWidth="11.44140625" defaultRowHeight="13.2" x14ac:dyDescent="0.25"/>
  <cols>
    <col min="1" max="1" width="10" style="1" bestFit="1" customWidth="1"/>
    <col min="2" max="2" width="12.88671875" style="1" customWidth="1"/>
    <col min="3" max="3" width="20.44140625" style="1" customWidth="1"/>
    <col min="4" max="5" width="4.33203125" style="3" customWidth="1"/>
    <col min="6" max="34" width="4.33203125" style="1" customWidth="1"/>
    <col min="35" max="16384" width="11.44140625" style="1"/>
  </cols>
  <sheetData>
    <row r="1" spans="1:34" ht="13.8" thickBot="1" x14ac:dyDescent="0.3"/>
    <row r="2" spans="1:34" ht="13.8" thickBot="1" x14ac:dyDescent="0.3">
      <c r="D2" s="20">
        <f>IF(D3&lt;&gt;"",D3,"")</f>
        <v>43252</v>
      </c>
      <c r="E2" s="20">
        <f t="shared" ref="E2:AH2" si="0">IF(E3&lt;&gt;"",E3,"")</f>
        <v>43253</v>
      </c>
      <c r="F2" s="20">
        <f t="shared" si="0"/>
        <v>43254</v>
      </c>
      <c r="G2" s="20">
        <f t="shared" si="0"/>
        <v>43255</v>
      </c>
      <c r="H2" s="20">
        <f t="shared" si="0"/>
        <v>43256</v>
      </c>
      <c r="I2" s="20">
        <f t="shared" si="0"/>
        <v>43257</v>
      </c>
      <c r="J2" s="20">
        <f t="shared" si="0"/>
        <v>43258</v>
      </c>
      <c r="K2" s="20">
        <f t="shared" si="0"/>
        <v>43259</v>
      </c>
      <c r="L2" s="20">
        <f t="shared" si="0"/>
        <v>43260</v>
      </c>
      <c r="M2" s="20">
        <f t="shared" si="0"/>
        <v>43261</v>
      </c>
      <c r="N2" s="20">
        <f t="shared" si="0"/>
        <v>43262</v>
      </c>
      <c r="O2" s="20">
        <f t="shared" si="0"/>
        <v>43263</v>
      </c>
      <c r="P2" s="20">
        <f t="shared" si="0"/>
        <v>43264</v>
      </c>
      <c r="Q2" s="20">
        <f t="shared" si="0"/>
        <v>43265</v>
      </c>
      <c r="R2" s="20">
        <f t="shared" si="0"/>
        <v>43266</v>
      </c>
      <c r="S2" s="20">
        <f t="shared" si="0"/>
        <v>43267</v>
      </c>
      <c r="T2" s="20">
        <f t="shared" si="0"/>
        <v>43268</v>
      </c>
      <c r="U2" s="20">
        <f t="shared" si="0"/>
        <v>43269</v>
      </c>
      <c r="V2" s="20">
        <f t="shared" si="0"/>
        <v>43270</v>
      </c>
      <c r="W2" s="20">
        <f t="shared" si="0"/>
        <v>43271</v>
      </c>
      <c r="X2" s="20">
        <f t="shared" si="0"/>
        <v>43272</v>
      </c>
      <c r="Y2" s="20">
        <f t="shared" si="0"/>
        <v>43273</v>
      </c>
      <c r="Z2" s="20">
        <f t="shared" si="0"/>
        <v>43274</v>
      </c>
      <c r="AA2" s="20">
        <f t="shared" si="0"/>
        <v>43275</v>
      </c>
      <c r="AB2" s="20">
        <f t="shared" si="0"/>
        <v>43276</v>
      </c>
      <c r="AC2" s="20">
        <f t="shared" si="0"/>
        <v>43277</v>
      </c>
      <c r="AD2" s="20">
        <f t="shared" si="0"/>
        <v>43278</v>
      </c>
      <c r="AE2" s="20">
        <f t="shared" si="0"/>
        <v>43279</v>
      </c>
      <c r="AF2" s="20">
        <f t="shared" si="0"/>
        <v>43280</v>
      </c>
      <c r="AG2" s="20">
        <f t="shared" si="0"/>
        <v>43281</v>
      </c>
      <c r="AH2" s="20" t="str">
        <f t="shared" si="0"/>
        <v/>
      </c>
    </row>
    <row r="3" spans="1:34" ht="13.8" thickBot="1" x14ac:dyDescent="0.3">
      <c r="A3" s="24" t="s">
        <v>10</v>
      </c>
      <c r="B3" s="25" t="s">
        <v>11</v>
      </c>
      <c r="C3" s="26" t="s">
        <v>12</v>
      </c>
      <c r="D3" s="21">
        <f>EDATE(DATE(ref_annee,1,1),5)</f>
        <v>43252</v>
      </c>
      <c r="E3" s="21">
        <f>D3+1</f>
        <v>43253</v>
      </c>
      <c r="F3" s="21">
        <f t="shared" ref="F3:AD3" si="1">E3+1</f>
        <v>43254</v>
      </c>
      <c r="G3" s="21">
        <f t="shared" si="1"/>
        <v>43255</v>
      </c>
      <c r="H3" s="21">
        <f t="shared" si="1"/>
        <v>43256</v>
      </c>
      <c r="I3" s="21">
        <f t="shared" si="1"/>
        <v>43257</v>
      </c>
      <c r="J3" s="21">
        <f t="shared" si="1"/>
        <v>43258</v>
      </c>
      <c r="K3" s="21">
        <f t="shared" si="1"/>
        <v>43259</v>
      </c>
      <c r="L3" s="21">
        <f t="shared" si="1"/>
        <v>43260</v>
      </c>
      <c r="M3" s="21">
        <f t="shared" si="1"/>
        <v>43261</v>
      </c>
      <c r="N3" s="21">
        <f t="shared" si="1"/>
        <v>43262</v>
      </c>
      <c r="O3" s="21">
        <f t="shared" si="1"/>
        <v>43263</v>
      </c>
      <c r="P3" s="21">
        <f t="shared" si="1"/>
        <v>43264</v>
      </c>
      <c r="Q3" s="21">
        <f t="shared" si="1"/>
        <v>43265</v>
      </c>
      <c r="R3" s="21">
        <f>Q3+1</f>
        <v>43266</v>
      </c>
      <c r="S3" s="21">
        <f t="shared" si="1"/>
        <v>43267</v>
      </c>
      <c r="T3" s="21">
        <f t="shared" si="1"/>
        <v>43268</v>
      </c>
      <c r="U3" s="21">
        <f t="shared" si="1"/>
        <v>43269</v>
      </c>
      <c r="V3" s="21">
        <f t="shared" si="1"/>
        <v>43270</v>
      </c>
      <c r="W3" s="21">
        <f t="shared" si="1"/>
        <v>43271</v>
      </c>
      <c r="X3" s="21">
        <f t="shared" si="1"/>
        <v>43272</v>
      </c>
      <c r="Y3" s="21">
        <f t="shared" si="1"/>
        <v>43273</v>
      </c>
      <c r="Z3" s="21">
        <f t="shared" si="1"/>
        <v>43274</v>
      </c>
      <c r="AA3" s="21">
        <f t="shared" si="1"/>
        <v>43275</v>
      </c>
      <c r="AB3" s="21">
        <f t="shared" si="1"/>
        <v>43276</v>
      </c>
      <c r="AC3" s="21">
        <f>AB3+1</f>
        <v>43277</v>
      </c>
      <c r="AD3" s="21">
        <f t="shared" si="1"/>
        <v>43278</v>
      </c>
      <c r="AE3" s="21">
        <f>IF(AD3&lt;EOMONTH(AD3,0),AD3+1,"")</f>
        <v>43279</v>
      </c>
      <c r="AF3" s="21">
        <f t="shared" ref="AF3:AG3" si="2">IF(AE3&lt;EOMONTH(AE3,0),AE3+1,"")</f>
        <v>43280</v>
      </c>
      <c r="AG3" s="21">
        <f t="shared" si="2"/>
        <v>43281</v>
      </c>
      <c r="AH3" s="21" t="str">
        <f>IF(AG3&lt;EOMONTH(AG3,0),AG3+1,"")</f>
        <v/>
      </c>
    </row>
    <row r="4" spans="1:34" ht="14.4" thickTop="1" thickBot="1" x14ac:dyDescent="0.3">
      <c r="A4" s="27" t="str">
        <f>IF(Employés!A2&lt;&gt;"",Employés!A2,"")</f>
        <v>GTR40001</v>
      </c>
      <c r="B4" s="28" t="str">
        <f>IF(Employés!B2&lt;&gt;"",Employés!B2,"")</f>
        <v>Bruneau</v>
      </c>
      <c r="C4" s="29" t="str">
        <f>IF(Employés!C2&lt;&gt;"",Employés!C2,"")</f>
        <v>Normand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3.8" thickBot="1" x14ac:dyDescent="0.3">
      <c r="A5" s="30" t="str">
        <f>IF(Employés!A3&lt;&gt;"",Employés!A3,"")</f>
        <v/>
      </c>
      <c r="B5" s="31" t="str">
        <f>IF(Employés!B3&lt;&gt;"",Employés!B3,"")</f>
        <v/>
      </c>
      <c r="C5" s="32" t="str">
        <f>IF(Employés!C3&lt;&gt;"",Employés!C3,"")</f>
        <v/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3.8" thickBot="1" x14ac:dyDescent="0.3">
      <c r="A6" s="27" t="str">
        <f>IF(Employés!A4&lt;&gt;"",Employés!A4,"")</f>
        <v/>
      </c>
      <c r="B6" s="28" t="str">
        <f>IF(Employés!B4&lt;&gt;"",Employés!B4,"")</f>
        <v/>
      </c>
      <c r="C6" s="29" t="str">
        <f>IF(Employés!C4&lt;&gt;"",Employés!C4,"")</f>
        <v/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3.8" thickBot="1" x14ac:dyDescent="0.3">
      <c r="A7" s="30" t="str">
        <f>IF(Employés!A5&lt;&gt;"",Employés!A5,"")</f>
        <v/>
      </c>
      <c r="B7" s="31" t="str">
        <f>IF(Employés!B5&lt;&gt;"",Employés!B5,"")</f>
        <v/>
      </c>
      <c r="C7" s="32" t="str">
        <f>IF(Employés!C5&lt;&gt;"",Employés!C5,"")</f>
        <v/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3.8" thickBot="1" x14ac:dyDescent="0.3">
      <c r="A8" s="27" t="str">
        <f>IF(Employés!A6&lt;&gt;"",Employés!A6,"")</f>
        <v/>
      </c>
      <c r="B8" s="28" t="str">
        <f>IF(Employés!B6&lt;&gt;"",Employés!B6,"")</f>
        <v/>
      </c>
      <c r="C8" s="29" t="str">
        <f>IF(Employés!C6&lt;&gt;"",Employés!C6,"")</f>
        <v/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8" thickBot="1" x14ac:dyDescent="0.3">
      <c r="A9" s="33" t="str">
        <f>IF(Employés!A7&lt;&gt;"",Employés!A7,"")</f>
        <v/>
      </c>
      <c r="B9" s="34" t="str">
        <f>IF(Employés!B7&lt;&gt;"",Employés!B7,"")</f>
        <v/>
      </c>
      <c r="C9" s="35" t="str">
        <f>IF(Employés!C7&lt;&gt;"",Employés!C7,"")</f>
        <v/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</sheetData>
  <conditionalFormatting sqref="D2:AH2">
    <cfRule type="expression" dxfId="125" priority="34">
      <formula>OR(WEEKDAY(D$3)=1,WEEKDAY(D$3)=7)</formula>
    </cfRule>
  </conditionalFormatting>
  <conditionalFormatting sqref="D4:AH9">
    <cfRule type="cellIs" dxfId="124" priority="11" operator="equal">
      <formula>"RTT"</formula>
    </cfRule>
    <cfRule type="cellIs" dxfId="123" priority="12" operator="equal">
      <formula>"CP"</formula>
    </cfRule>
    <cfRule type="cellIs" dxfId="122" priority="13" operator="equal">
      <formula>"AM"</formula>
    </cfRule>
    <cfRule type="cellIs" dxfId="121" priority="14" operator="equal">
      <formula>"RTT"</formula>
    </cfRule>
    <cfRule type="cellIs" dxfId="120" priority="15" operator="equal">
      <formula>"CP"</formula>
    </cfRule>
    <cfRule type="containsBlanks" dxfId="119" priority="16">
      <formula>LEN(TRIM(D4))=0</formula>
    </cfRule>
  </conditionalFormatting>
  <conditionalFormatting sqref="D4:D9">
    <cfRule type="expression" dxfId="118" priority="10">
      <formula>OR(WEEKDAY(D$3)=1,WEEKDAY(D$3)=7)</formula>
    </cfRule>
  </conditionalFormatting>
  <conditionalFormatting sqref="E4:AH9">
    <cfRule type="expression" dxfId="117" priority="9">
      <formula>OR(WEEKDAY(E$3)=1,WEEKDAY(E$3)=7)</formula>
    </cfRule>
  </conditionalFormatting>
  <conditionalFormatting sqref="E4:AH9">
    <cfRule type="expression" dxfId="116" priority="6">
      <formula>OR(WEEKDAY(E$3)=1,WEEKDAY(E$3)=7)</formula>
    </cfRule>
  </conditionalFormatting>
  <dataValidations count="1">
    <dataValidation type="list" allowBlank="1" showInputMessage="1" showErrorMessage="1" sqref="D4:AH9" xr:uid="{00000000-0002-0000-0800-000000000000}">
      <formula1>Codes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409D2B20-1C8C-45D0-B74D-151941C27C93}">
            <xm:f>OR(D$3=Config!$K$3,D$3=Config!$K$4,D$3=Config!$K$5,D$3=Config!$K$6,D$3=Config!$K$7,D$3=Config!$K$10,D$3=Config!$K$11,D$3=Config!$K$12,D$3=Config!$K$13,D$3=Config!$K$14,D$3=Config!$K$15)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D2:AH2</xm:sqref>
        </x14:conditionalFormatting>
        <x14:conditionalFormatting xmlns:xm="http://schemas.microsoft.com/office/excel/2006/main">
          <x14:cfRule type="expression" priority="1" id="{6613381A-3F8E-40AD-AC44-5A5AB2505801}">
            <xm:f>D4=Config!$A$4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" id="{11A47BBD-D63C-4315-B6F3-8B71B7C8320E}">
            <xm:f>D4=Config!$A$3</xm:f>
            <x14:dxf>
              <font>
                <color theme="0"/>
              </font>
              <fill>
                <patternFill>
                  <bgColor theme="7" tint="-0.24994659260841701"/>
                </patternFill>
              </fill>
            </x14:dxf>
          </x14:cfRule>
          <x14:cfRule type="expression" priority="3" id="{A44F9ED6-E736-4F4C-80B8-6C8EC25DCB27}">
            <xm:f>D4=Config!$A$2</xm:f>
            <x14:dxf>
              <font>
                <color theme="0"/>
              </font>
              <fill>
                <patternFill>
                  <bgColor theme="6" tint="-0.24994659260841701"/>
                </patternFill>
              </fill>
            </x14:dxf>
          </x14:cfRule>
          <xm:sqref>D4:AH9</xm:sqref>
        </x14:conditionalFormatting>
        <x14:conditionalFormatting xmlns:xm="http://schemas.microsoft.com/office/excel/2006/main">
          <x14:cfRule type="expression" priority="7" id="{ECE9F2BC-9EBC-4469-91C4-05437A7A3FF8}">
            <xm:f>OR(D$3=Config!$K$3,D$3=Config!$K$4,D$3=Config!$K$5,D$3=Config!$K$6,D$3=Config!$K$7,D$3=Config!$K$10,D$3=Config!$K$11,D$3=Config!$K$12,D$3=Config!$K$13,D$3=Config!$K$14,D$3=Config!$K$15)</xm:f>
            <x14:dxf>
              <fill>
                <patternFill patternType="lightUp"/>
              </fill>
            </x14:dxf>
          </x14:cfRule>
          <x14:cfRule type="expression" priority="8" id="{A6100A57-314A-4302-855C-A986CAB37EDC}">
            <xm:f>OR(D3=Config!$K$3,D3=Config!$K$4,D3=Config!$K$5,D3=Config!$K$6,D3=Config!$K$7,D3=Config!$K$10,D3=Config!$K$11,D3=Config!$K$12,D3=Config!$K$13,D3=Config!$K$14,D3=Config!$K$15)</xm:f>
            <x14:dxf>
              <fill>
                <patternFill patternType="lightUp"/>
              </fill>
            </x14:dxf>
          </x14:cfRule>
          <xm:sqref>D4:D9</xm:sqref>
        </x14:conditionalFormatting>
        <x14:conditionalFormatting xmlns:xm="http://schemas.microsoft.com/office/excel/2006/main">
          <x14:cfRule type="expression" priority="4" id="{E5EFB04E-091C-447C-B121-4959BF86898C}">
            <xm:f>OR(E$3=Config!$K$3,E$3=Config!$K$4,E$3=Config!$K$5,E$3=Config!$K$6,E$3=Config!$K$7,E$3=Config!$K$10,E$3=Config!$K$11,E$3=Config!$K$12,E$3=Config!$K$13,E$3=Config!$K$14,E$3=Config!$K$15)</xm:f>
            <x14:dxf>
              <fill>
                <patternFill patternType="lightUp"/>
              </fill>
            </x14:dxf>
          </x14:cfRule>
          <x14:cfRule type="expression" priority="5" id="{39082BC0-7816-4247-A870-7844BC5D8117}">
            <xm:f>OR(E3=Config!$K$3,E3=Config!$K$4,E3=Config!$K$5,E3=Config!$K$6,E3=Config!$K$7,E3=Config!$K$10,E3=Config!$K$11,E3=Config!$K$12,E3=Config!$K$13,E3=Config!$K$14,E3=Config!$K$15)</xm:f>
            <x14:dxf>
              <fill>
                <patternFill patternType="lightUp"/>
              </fill>
            </x14:dxf>
          </x14:cfRule>
          <xm:sqref>E4:AH9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4</vt:i4>
      </vt:variant>
    </vt:vector>
  </HeadingPairs>
  <TitlesOfParts>
    <vt:vector size="20" baseType="lpstr">
      <vt:lpstr>Relevé</vt:lpstr>
      <vt:lpstr>Config</vt:lpstr>
      <vt:lpstr>Employés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Guide utilisateur</vt:lpstr>
      <vt:lpstr>annee_ref</vt:lpstr>
      <vt:lpstr>employe_ID</vt:lpstr>
      <vt:lpstr>employes</vt:lpstr>
      <vt:lpstr>ref_annee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Louis Vaillancourt</cp:lastModifiedBy>
  <cp:lastPrinted>2018-08-06T14:53:05Z</cp:lastPrinted>
  <dcterms:created xsi:type="dcterms:W3CDTF">2014-02-27T17:57:09Z</dcterms:created>
  <dcterms:modified xsi:type="dcterms:W3CDTF">2018-08-06T15:09:35Z</dcterms:modified>
</cp:coreProperties>
</file>